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90 Underemployed Workers\"/>
    </mc:Choice>
  </mc:AlternateContent>
  <xr:revisionPtr revIDLastSave="0" documentId="13_ncr:1_{D4378715-9ED8-43C0-BF56-72C70190BEA2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13" r:id="rId1"/>
    <sheet name="Table 5.1" sheetId="14" r:id="rId2"/>
    <sheet name="Table 5.2" sheetId="15" r:id="rId3"/>
    <sheet name="Index" sheetId="12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  <sheet name="Data10" sheetId="10" r:id="rId14"/>
  </sheets>
  <definedNames>
    <definedName name="A125227718X">Data1!$EA$1:$EA$10,Data1!$EA$11:$EA$20</definedName>
    <definedName name="A125227718X_Data">Data1!$EA$11:$EA$20</definedName>
    <definedName name="A125227718X_Latest">Data1!$EA$20</definedName>
    <definedName name="A125227722R">Data1!$AO$1:$AO$10,Data1!$AO$11:$AO$20</definedName>
    <definedName name="A125227722R_Data">Data1!$AO$11:$AO$20</definedName>
    <definedName name="A125227722R_Latest">Data1!$AO$20</definedName>
    <definedName name="A125227726X">Data1!$CH$1:$CH$10,Data1!$CH$11:$CH$20</definedName>
    <definedName name="A125227726X_Data">Data1!$CH$11:$CH$20</definedName>
    <definedName name="A125227726X_Latest">Data1!$CH$20</definedName>
    <definedName name="A125227730R">Data1!$CW$1:$CW$10,Data1!$CW$11:$CW$20</definedName>
    <definedName name="A125227730R_Data">Data1!$CW$11:$CW$20</definedName>
    <definedName name="A125227730R_Latest">Data1!$CW$20</definedName>
    <definedName name="A125227734X">Data1!$DL$1:$DL$10,Data1!$DL$11:$DL$20</definedName>
    <definedName name="A125227734X_Data">Data1!$DL$11:$DL$20</definedName>
    <definedName name="A125227734X_Latest">Data1!$DL$20</definedName>
    <definedName name="A125227738J">Data1!$FE$1:$FE$10,Data1!$FE$11:$FE$20</definedName>
    <definedName name="A125227738J_Data">Data1!$FE$11:$FE$20</definedName>
    <definedName name="A125227738J_Latest">Data1!$FE$20</definedName>
    <definedName name="A125227742X">Data1!$Z$1:$Z$10,Data1!$Z$11:$Z$20</definedName>
    <definedName name="A125227742X_Data">Data1!$Z$11:$Z$20</definedName>
    <definedName name="A125227742X_Latest">Data1!$Z$20</definedName>
    <definedName name="A125227746J">Data1!$BD$1:$BD$10,Data1!$BD$11:$BD$20</definedName>
    <definedName name="A125227746J_Data">Data1!$BD$11:$BD$20</definedName>
    <definedName name="A125227746J_Latest">Data1!$BD$20</definedName>
    <definedName name="A125227750X">Data1!$BS$1:$BS$10,Data1!$BS$11:$BS$20</definedName>
    <definedName name="A125227750X_Data">Data1!$BS$11:$BS$20</definedName>
    <definedName name="A125227750X_Latest">Data1!$BS$20</definedName>
    <definedName name="A125227754J">Data1!$EP$1:$EP$10,Data1!$EP$11:$EP$20</definedName>
    <definedName name="A125227754J_Data">Data1!$EP$11:$EP$20</definedName>
    <definedName name="A125227754J_Latest">Data1!$EP$20</definedName>
    <definedName name="A125227758T">Data1!$K$1:$K$10,Data1!$K$11:$K$20</definedName>
    <definedName name="A125227758T_Data">Data1!$K$11:$K$20</definedName>
    <definedName name="A125227758T_Latest">Data1!$K$20</definedName>
    <definedName name="A125227762J">Data10!$Z$1:$Z$10,Data10!$Z$11:$Z$20</definedName>
    <definedName name="A125227762J_Data">Data10!$Z$11:$Z$20</definedName>
    <definedName name="A125227762J_Latest">Data10!$Z$20</definedName>
    <definedName name="A125227766T">Data9!$GD$1:$GD$10,Data9!$GD$11:$GD$20</definedName>
    <definedName name="A125227766T_Data">Data9!$GD$11:$GD$20</definedName>
    <definedName name="A125227766T_Latest">Data9!$GD$20</definedName>
    <definedName name="A125227770J">Data9!$HW$1:$HW$10,Data9!$HW$11:$HW$20</definedName>
    <definedName name="A125227770J_Data">Data9!$HW$11:$HW$20</definedName>
    <definedName name="A125227770J_Latest">Data9!$HW$20</definedName>
    <definedName name="A125227774T">Data9!$IL$1:$IL$10,Data9!$IL$11:$IL$20</definedName>
    <definedName name="A125227774T_Data">Data9!$IL$11:$IL$20</definedName>
    <definedName name="A125227774T_Latest">Data9!$IL$20</definedName>
    <definedName name="A125227778A">Data10!$K$1:$K$10,Data10!$K$11:$K$20</definedName>
    <definedName name="A125227778A_Data">Data10!$K$11:$K$20</definedName>
    <definedName name="A125227778A_Latest">Data10!$K$20</definedName>
    <definedName name="A125227782T">Data10!$BD$1:$BD$10,Data10!$BD$11:$BD$20</definedName>
    <definedName name="A125227782T_Data">Data10!$BD$11:$BD$20</definedName>
    <definedName name="A125227782T_Latest">Data10!$BD$20</definedName>
    <definedName name="A125227786A">Data9!$FO$1:$FO$10,Data9!$FO$11:$FO$20</definedName>
    <definedName name="A125227786A_Data">Data9!$FO$11:$FO$20</definedName>
    <definedName name="A125227786A_Latest">Data9!$FO$20</definedName>
    <definedName name="A125227790T">Data9!$GS$1:$GS$10,Data9!$GS$11:$GS$20</definedName>
    <definedName name="A125227790T_Data">Data9!$GS$11:$GS$20</definedName>
    <definedName name="A125227790T_Latest">Data9!$GS$20</definedName>
    <definedName name="A125227794A">Data9!$HH$1:$HH$10,Data9!$HH$11:$HH$20</definedName>
    <definedName name="A125227794A_Data">Data9!$HH$11:$HH$20</definedName>
    <definedName name="A125227794A_Latest">Data9!$HH$20</definedName>
    <definedName name="A125227798K">Data10!$AO$1:$AO$10,Data10!$AO$11:$AO$20</definedName>
    <definedName name="A125227798K_Data">Data10!$AO$11:$AO$20</definedName>
    <definedName name="A125227798K_Latest">Data10!$AO$20</definedName>
    <definedName name="A125227802R">Data9!$EZ$1:$EZ$10,Data9!$EZ$11:$EZ$20</definedName>
    <definedName name="A125227802R_Data">Data9!$EZ$11:$EZ$20</definedName>
    <definedName name="A125227802R_Latest">Data9!$EZ$20</definedName>
    <definedName name="A125227806X">Data6!$AJ$1:$AJ$10,Data6!$AJ$11:$AJ$20</definedName>
    <definedName name="A125227806X_Data">Data6!$AJ$11:$AJ$20</definedName>
    <definedName name="A125227806X_Latest">Data6!$AJ$20</definedName>
    <definedName name="A125227810R">Data5!$GN$1:$GN$10,Data5!$GN$11:$GN$20</definedName>
    <definedName name="A125227810R_Data">Data5!$GN$11:$GN$20</definedName>
    <definedName name="A125227810R_Latest">Data5!$GN$20</definedName>
    <definedName name="A125227814X">Data5!$IG$1:$IG$10,Data5!$IG$11:$IG$20</definedName>
    <definedName name="A125227814X_Data">Data5!$IG$11:$IG$20</definedName>
    <definedName name="A125227814X_Latest">Data5!$IG$20</definedName>
    <definedName name="A125227818J">Data6!$F$1:$F$10,Data6!$F$11:$F$20</definedName>
    <definedName name="A125227818J_Data">Data6!$F$11:$F$20</definedName>
    <definedName name="A125227818J_Latest">Data6!$F$20</definedName>
    <definedName name="A125227822X">Data6!$U$1:$U$10,Data6!$U$11:$U$20</definedName>
    <definedName name="A125227822X_Data">Data6!$U$11:$U$20</definedName>
    <definedName name="A125227822X_Latest">Data6!$U$20</definedName>
    <definedName name="A125227826J">Data6!$BN$1:$BN$10,Data6!$BN$11:$BN$20</definedName>
    <definedName name="A125227826J_Data">Data6!$BN$11:$BN$20</definedName>
    <definedName name="A125227826J_Latest">Data6!$BN$20</definedName>
    <definedName name="A125227830X">Data5!$FY$1:$FY$10,Data5!$FY$11:$FY$20</definedName>
    <definedName name="A125227830X_Data">Data5!$FY$11:$FY$20</definedName>
    <definedName name="A125227830X_Latest">Data5!$FY$20</definedName>
    <definedName name="A125227834J">Data5!$HC$1:$HC$10,Data5!$HC$11:$HC$20</definedName>
    <definedName name="A125227834J_Data">Data5!$HC$11:$HC$20</definedName>
    <definedName name="A125227834J_Latest">Data5!$HC$20</definedName>
    <definedName name="A125227838T">Data5!$HR$1:$HR$10,Data5!$HR$11:$HR$20</definedName>
    <definedName name="A125227838T_Data">Data5!$HR$11:$HR$20</definedName>
    <definedName name="A125227838T_Latest">Data5!$HR$20</definedName>
    <definedName name="A125227842J">Data6!$AY$1:$AY$10,Data6!$AY$11:$AY$20</definedName>
    <definedName name="A125227842J_Data">Data6!$AY$11:$AY$20</definedName>
    <definedName name="A125227842J_Latest">Data6!$AY$20</definedName>
    <definedName name="A125227846T">Data5!$FJ$1:$FJ$10,Data5!$FJ$11:$FJ$20</definedName>
    <definedName name="A125227846T_Data">Data5!$FJ$11:$FJ$20</definedName>
    <definedName name="A125227846T_Latest">Data5!$FJ$20</definedName>
    <definedName name="A125227850J">Data8!$AE$1:$AE$10,Data8!$AE$11:$AE$20</definedName>
    <definedName name="A125227850J_Data">Data8!$AE$11:$AE$20</definedName>
    <definedName name="A125227850J_Latest">Data8!$AE$20</definedName>
    <definedName name="A125227854T">Data7!$GI$1:$GI$10,Data7!$GI$11:$GI$20</definedName>
    <definedName name="A125227854T_Data">Data7!$GI$11:$GI$20</definedName>
    <definedName name="A125227854T_Latest">Data7!$GI$20</definedName>
    <definedName name="A125227858A">Data7!$IB$1:$IB$10,Data7!$IB$11:$IB$20</definedName>
    <definedName name="A125227858A_Data">Data7!$IB$11:$IB$20</definedName>
    <definedName name="A125227858A_Latest">Data7!$IB$20</definedName>
    <definedName name="A125227862T">Data7!$IQ$1:$IQ$10,Data7!$IQ$11:$IQ$20</definedName>
    <definedName name="A125227862T_Data">Data7!$IQ$11:$IQ$20</definedName>
    <definedName name="A125227862T_Latest">Data7!$IQ$20</definedName>
    <definedName name="A125227866A">Data8!$P$1:$P$10,Data8!$P$11:$P$20</definedName>
    <definedName name="A125227866A_Data">Data8!$P$11:$P$20</definedName>
    <definedName name="A125227866A_Latest">Data8!$P$20</definedName>
    <definedName name="A125227870T">Data8!$BI$1:$BI$10,Data8!$BI$11:$BI$20</definedName>
    <definedName name="A125227870T_Data">Data8!$BI$11:$BI$20</definedName>
    <definedName name="A125227870T_Latest">Data8!$BI$20</definedName>
    <definedName name="A125227874A">Data7!$FT$1:$FT$10,Data7!$FT$11:$FT$20</definedName>
    <definedName name="A125227874A_Data">Data7!$FT$11:$FT$20</definedName>
    <definedName name="A125227874A_Latest">Data7!$FT$20</definedName>
    <definedName name="A125227878K">Data7!$GX$1:$GX$10,Data7!$GX$11:$GX$20</definedName>
    <definedName name="A125227878K_Data">Data7!$GX$11:$GX$20</definedName>
    <definedName name="A125227878K_Latest">Data7!$GX$20</definedName>
    <definedName name="A125227882A">Data7!$HM$1:$HM$10,Data7!$HM$11:$HM$20</definedName>
    <definedName name="A125227882A_Data">Data7!$HM$11:$HM$20</definedName>
    <definedName name="A125227882A_Latest">Data7!$HM$20</definedName>
    <definedName name="A125227886K">Data8!$AT$1:$AT$10,Data8!$AT$11:$AT$20</definedName>
    <definedName name="A125227886K_Data">Data8!$AT$11:$AT$20</definedName>
    <definedName name="A125227886K_Latest">Data8!$AT$20</definedName>
    <definedName name="A125227890A">Data7!$FE$1:$FE$10,Data7!$FE$11:$FE$20</definedName>
    <definedName name="A125227890A_Data">Data7!$FE$11:$FE$20</definedName>
    <definedName name="A125227890A_Latest">Data7!$FE$20</definedName>
    <definedName name="A125227894K">Data8!$GN$1:$GN$10,Data8!$GN$11:$GN$20</definedName>
    <definedName name="A125227894K_Data">Data8!$GN$11:$GN$20</definedName>
    <definedName name="A125227894K_Latest">Data8!$GN$20</definedName>
    <definedName name="A125227898V">Data8!$DB$1:$DB$10,Data8!$DB$11:$DB$20</definedName>
    <definedName name="A125227898V_Data">Data8!$DB$11:$DB$20</definedName>
    <definedName name="A125227898V_Latest">Data8!$DB$20</definedName>
    <definedName name="A125227902X">Data8!$EU$1:$EU$10,Data8!$EU$11:$EU$20</definedName>
    <definedName name="A125227902X_Data">Data8!$EU$11:$EU$20</definedName>
    <definedName name="A125227902X_Latest">Data8!$EU$20</definedName>
    <definedName name="A125227906J">Data8!$FJ$1:$FJ$10,Data8!$FJ$11:$FJ$20</definedName>
    <definedName name="A125227906J_Data">Data8!$FJ$11:$FJ$20</definedName>
    <definedName name="A125227906J_Latest">Data8!$FJ$20</definedName>
    <definedName name="A125227910X">Data8!$FY$1:$FY$10,Data8!$FY$11:$FY$20</definedName>
    <definedName name="A125227910X_Data">Data8!$FY$11:$FY$20</definedName>
    <definedName name="A125227910X_Latest">Data8!$FY$20</definedName>
    <definedName name="A125227914J">Data8!$HR$1:$HR$10,Data8!$HR$11:$HR$20</definedName>
    <definedName name="A125227914J_Data">Data8!$HR$11:$HR$20</definedName>
    <definedName name="A125227914J_Latest">Data8!$HR$20</definedName>
    <definedName name="A125227918T">Data8!$CM$1:$CM$10,Data8!$CM$11:$CM$20</definedName>
    <definedName name="A125227918T_Data">Data8!$CM$11:$CM$20</definedName>
    <definedName name="A125227918T_Latest">Data8!$CM$20</definedName>
    <definedName name="A125227922J">Data8!$DQ$1:$DQ$10,Data8!$DQ$11:$DQ$20</definedName>
    <definedName name="A125227922J_Data">Data8!$DQ$11:$DQ$20</definedName>
    <definedName name="A125227922J_Latest">Data8!$DQ$20</definedName>
    <definedName name="A125227926T">Data8!$EF$1:$EF$10,Data8!$EF$11:$EF$20</definedName>
    <definedName name="A125227926T_Data">Data8!$EF$11:$EF$20</definedName>
    <definedName name="A125227926T_Latest">Data8!$EF$20</definedName>
    <definedName name="A125227930J">Data8!$HC$1:$HC$10,Data8!$HC$11:$HC$20</definedName>
    <definedName name="A125227930J_Data">Data8!$HC$11:$HC$20</definedName>
    <definedName name="A125227930J_Latest">Data8!$HC$20</definedName>
    <definedName name="A125227934T">Data8!$BX$1:$BX$10,Data8!$BX$11:$BX$20</definedName>
    <definedName name="A125227934T_Data">Data8!$BX$11:$BX$20</definedName>
    <definedName name="A125227934T_Latest">Data8!$BX$20</definedName>
    <definedName name="A125227938A">Data9!$DG$1:$DG$10,Data9!$DG$11:$DG$20</definedName>
    <definedName name="A125227938A_Data">Data9!$DG$11:$DG$20</definedName>
    <definedName name="A125227938A_Latest">Data9!$DG$20</definedName>
    <definedName name="A125227942T">Data9!$U$1:$U$10,Data9!$U$11:$U$20</definedName>
    <definedName name="A125227942T_Data">Data9!$U$11:$U$20</definedName>
    <definedName name="A125227942T_Latest">Data9!$U$20</definedName>
    <definedName name="A125227946A">Data9!$BN$1:$BN$10,Data9!$BN$11:$BN$20</definedName>
    <definedName name="A125227946A_Data">Data9!$BN$11:$BN$20</definedName>
    <definedName name="A125227946A_Latest">Data9!$BN$20</definedName>
    <definedName name="A125227950T">Data9!$CC$1:$CC$10,Data9!$CC$11:$CC$20</definedName>
    <definedName name="A125227950T_Data">Data9!$CC$11:$CC$20</definedName>
    <definedName name="A125227950T_Latest">Data9!$CC$20</definedName>
    <definedName name="A125227954A">Data9!$CR$1:$CR$10,Data9!$CR$11:$CR$20</definedName>
    <definedName name="A125227954A_Data">Data9!$CR$11:$CR$20</definedName>
    <definedName name="A125227954A_Latest">Data9!$CR$20</definedName>
    <definedName name="A125227958K">Data9!$EK$1:$EK$10,Data9!$EK$11:$EK$20</definedName>
    <definedName name="A125227958K_Data">Data9!$EK$11:$EK$20</definedName>
    <definedName name="A125227958K_Latest">Data9!$EK$20</definedName>
    <definedName name="A125227962A">Data9!$F$1:$F$10,Data9!$F$11:$F$20</definedName>
    <definedName name="A125227962A_Data">Data9!$F$11:$F$20</definedName>
    <definedName name="A125227962A_Latest">Data9!$F$20</definedName>
    <definedName name="A125227966K">Data9!$AJ$1:$AJ$10,Data9!$AJ$11:$AJ$20</definedName>
    <definedName name="A125227966K_Data">Data9!$AJ$11:$AJ$20</definedName>
    <definedName name="A125227966K_Latest">Data9!$AJ$20</definedName>
    <definedName name="A125227970A">Data9!$AY$1:$AY$10,Data9!$AY$11:$AY$20</definedName>
    <definedName name="A125227970A_Data">Data9!$AY$11:$AY$20</definedName>
    <definedName name="A125227970A_Latest">Data9!$AY$20</definedName>
    <definedName name="A125227974K">Data9!$DV$1:$DV$10,Data9!$DV$11:$DV$20</definedName>
    <definedName name="A125227974K_Data">Data9!$DV$11:$DV$20</definedName>
    <definedName name="A125227974K_Latest">Data9!$DV$20</definedName>
    <definedName name="A125227978V">Data8!$IG$1:$IG$10,Data8!$IG$11:$IG$20</definedName>
    <definedName name="A125227978V_Data">Data8!$IG$11:$IG$20</definedName>
    <definedName name="A125227978V_Latest">Data8!$IG$20</definedName>
    <definedName name="A125227982K">Data5!$DQ$1:$DQ$10,Data5!$DQ$11:$DQ$20</definedName>
    <definedName name="A125227982K_Data">Data5!$DQ$11:$DQ$20</definedName>
    <definedName name="A125227982K_Latest">Data5!$DQ$20</definedName>
    <definedName name="A125227986V">Data5!$AE$1:$AE$10,Data5!$AE$11:$AE$20</definedName>
    <definedName name="A125227986V_Data">Data5!$AE$11:$AE$20</definedName>
    <definedName name="A125227986V_Latest">Data5!$AE$20</definedName>
    <definedName name="A125227990K">Data5!$BX$1:$BX$10,Data5!$BX$11:$BX$20</definedName>
    <definedName name="A125227990K_Data">Data5!$BX$11:$BX$20</definedName>
    <definedName name="A125227990K_Latest">Data5!$BX$20</definedName>
    <definedName name="A125227994V">Data5!$CM$1:$CM$10,Data5!$CM$11:$CM$20</definedName>
    <definedName name="A125227994V_Data">Data5!$CM$11:$CM$20</definedName>
    <definedName name="A125227994V_Latest">Data5!$CM$20</definedName>
    <definedName name="A125227998C">Data5!$DB$1:$DB$10,Data5!$DB$11:$DB$20</definedName>
    <definedName name="A125227998C_Data">Data5!$DB$11:$DB$20</definedName>
    <definedName name="A125227998C_Latest">Data5!$DB$20</definedName>
    <definedName name="A125228002K">Data5!$EU$1:$EU$10,Data5!$EU$11:$EU$20</definedName>
    <definedName name="A125228002K_Data">Data5!$EU$11:$EU$20</definedName>
    <definedName name="A125228002K_Latest">Data5!$EU$20</definedName>
    <definedName name="A125228006V">Data5!$P$1:$P$10,Data5!$P$11:$P$20</definedName>
    <definedName name="A125228006V_Data">Data5!$P$11:$P$20</definedName>
    <definedName name="A125228006V_Latest">Data5!$P$20</definedName>
    <definedName name="A125228010K">Data5!$AT$1:$AT$10,Data5!$AT$11:$AT$20</definedName>
    <definedName name="A125228010K_Data">Data5!$AT$11:$AT$20</definedName>
    <definedName name="A125228010K_Latest">Data5!$AT$20</definedName>
    <definedName name="A125228014V">Data5!$BI$1:$BI$10,Data5!$BI$11:$BI$20</definedName>
    <definedName name="A125228014V_Data">Data5!$BI$11:$BI$20</definedName>
    <definedName name="A125228014V_Latest">Data5!$BI$20</definedName>
    <definedName name="A125228018C">Data5!$EF$1:$EF$10,Data5!$EF$11:$EF$20</definedName>
    <definedName name="A125228018C_Data">Data5!$EF$11:$EF$20</definedName>
    <definedName name="A125228018C_Latest">Data5!$EF$20</definedName>
    <definedName name="A125228022V">Data4!$IQ$1:$IQ$10,Data4!$IQ$11:$IQ$20</definedName>
    <definedName name="A125228022V_Data">Data4!$IQ$11:$IQ$20</definedName>
    <definedName name="A125228022V_Latest">Data4!$IQ$20</definedName>
    <definedName name="A125228026C">Data6!$GS$1:$GS$10,Data6!$GS$11:$GS$20</definedName>
    <definedName name="A125228026C_Data">Data6!$GS$11:$GS$20</definedName>
    <definedName name="A125228026C_Latest">Data6!$GS$20</definedName>
    <definedName name="A125228030V">Data6!$DG$1:$DG$10,Data6!$DG$11:$DG$20</definedName>
    <definedName name="A125228030V_Data">Data6!$DG$11:$DG$20</definedName>
    <definedName name="A125228030V_Latest">Data6!$DG$20</definedName>
    <definedName name="A125228034C">Data6!$EZ$1:$EZ$10,Data6!$EZ$11:$EZ$20</definedName>
    <definedName name="A125228034C_Data">Data6!$EZ$11:$EZ$20</definedName>
    <definedName name="A125228034C_Latest">Data6!$EZ$20</definedName>
    <definedName name="A125228038L">Data6!$FO$1:$FO$10,Data6!$FO$11:$FO$20</definedName>
    <definedName name="A125228038L_Data">Data6!$FO$11:$FO$20</definedName>
    <definedName name="A125228038L_Latest">Data6!$FO$20</definedName>
    <definedName name="A125228042C">Data6!$GD$1:$GD$10,Data6!$GD$11:$GD$20</definedName>
    <definedName name="A125228042C_Data">Data6!$GD$11:$GD$20</definedName>
    <definedName name="A125228042C_Latest">Data6!$GD$20</definedName>
    <definedName name="A125228046L">Data6!$HW$1:$HW$10,Data6!$HW$11:$HW$20</definedName>
    <definedName name="A125228046L_Data">Data6!$HW$11:$HW$20</definedName>
    <definedName name="A125228046L_Latest">Data6!$HW$20</definedName>
    <definedName name="A125228050C">Data6!$CR$1:$CR$10,Data6!$CR$11:$CR$20</definedName>
    <definedName name="A125228050C_Data">Data6!$CR$11:$CR$20</definedName>
    <definedName name="A125228050C_Latest">Data6!$CR$20</definedName>
    <definedName name="A125228054L">Data6!$DV$1:$DV$10,Data6!$DV$11:$DV$20</definedName>
    <definedName name="A125228054L_Data">Data6!$DV$11:$DV$20</definedName>
    <definedName name="A125228054L_Latest">Data6!$DV$20</definedName>
    <definedName name="A125228058W">Data6!$EK$1:$EK$10,Data6!$EK$11:$EK$20</definedName>
    <definedName name="A125228058W_Data">Data6!$EK$11:$EK$20</definedName>
    <definedName name="A125228058W_Latest">Data6!$EK$20</definedName>
    <definedName name="A125228062L">Data6!$HH$1:$HH$10,Data6!$HH$11:$HH$20</definedName>
    <definedName name="A125228062L_Data">Data6!$HH$11:$HH$20</definedName>
    <definedName name="A125228062L_Latest">Data6!$HH$20</definedName>
    <definedName name="A125228066W">Data6!$CC$1:$CC$10,Data6!$CC$11:$CC$20</definedName>
    <definedName name="A125228066W_Data">Data6!$CC$11:$CC$20</definedName>
    <definedName name="A125228066W_Latest">Data6!$CC$20</definedName>
    <definedName name="A125228070L">Data7!$DL$1:$DL$10,Data7!$DL$11:$DL$20</definedName>
    <definedName name="A125228070L_Data">Data7!$DL$11:$DL$20</definedName>
    <definedName name="A125228070L_Latest">Data7!$DL$20</definedName>
    <definedName name="A125228074W">Data7!$Z$1:$Z$10,Data7!$Z$11:$Z$20</definedName>
    <definedName name="A125228074W_Data">Data7!$Z$11:$Z$20</definedName>
    <definedName name="A125228074W_Latest">Data7!$Z$20</definedName>
    <definedName name="A125228078F">Data7!$BS$1:$BS$10,Data7!$BS$11:$BS$20</definedName>
    <definedName name="A125228078F_Data">Data7!$BS$11:$BS$20</definedName>
    <definedName name="A125228078F_Latest">Data7!$BS$20</definedName>
    <definedName name="A125228082W">Data7!$CH$1:$CH$10,Data7!$CH$11:$CH$20</definedName>
    <definedName name="A125228082W_Data">Data7!$CH$11:$CH$20</definedName>
    <definedName name="A125228082W_Latest">Data7!$CH$20</definedName>
    <definedName name="A125228086F">Data7!$CW$1:$CW$10,Data7!$CW$11:$CW$20</definedName>
    <definedName name="A125228086F_Data">Data7!$CW$11:$CW$20</definedName>
    <definedName name="A125228086F_Latest">Data7!$CW$20</definedName>
    <definedName name="A125228090W">Data7!$EP$1:$EP$10,Data7!$EP$11:$EP$20</definedName>
    <definedName name="A125228090W_Data">Data7!$EP$11:$EP$20</definedName>
    <definedName name="A125228090W_Latest">Data7!$EP$20</definedName>
    <definedName name="A125228094F">Data7!$K$1:$K$10,Data7!$K$11:$K$20</definedName>
    <definedName name="A125228094F_Data">Data7!$K$11:$K$20</definedName>
    <definedName name="A125228094F_Latest">Data7!$K$20</definedName>
    <definedName name="A125228098R">Data7!$AO$1:$AO$10,Data7!$AO$11:$AO$20</definedName>
    <definedName name="A125228098R_Data">Data7!$AO$11:$AO$20</definedName>
    <definedName name="A125228098R_Latest">Data7!$AO$20</definedName>
    <definedName name="A125228102V">Data7!$BD$1:$BD$10,Data7!$BD$11:$BD$20</definedName>
    <definedName name="A125228102V_Data">Data7!$BD$11:$BD$20</definedName>
    <definedName name="A125228102V_Latest">Data7!$BD$20</definedName>
    <definedName name="A125228106C">Data7!$EA$1:$EA$10,Data7!$EA$11:$EA$20</definedName>
    <definedName name="A125228106C_Data">Data7!$EA$11:$EA$20</definedName>
    <definedName name="A125228106C_Latest">Data7!$EA$20</definedName>
    <definedName name="A125228110V">Data6!$IL$1:$IL$10,Data6!$IL$11:$IL$20</definedName>
    <definedName name="A125228110V_Data">Data6!$IL$11:$IL$20</definedName>
    <definedName name="A125228110V_Latest">Data6!$IL$20</definedName>
    <definedName name="A125228114C">Data2!$HC$1:$HC$10,Data2!$HC$11:$HC$20</definedName>
    <definedName name="A125228114C_Data">Data2!$HC$11:$HC$20</definedName>
    <definedName name="A125228114C_Latest">Data2!$HC$20</definedName>
    <definedName name="A125228118L">Data2!$DQ$1:$DQ$10,Data2!$DQ$11:$DQ$20</definedName>
    <definedName name="A125228118L_Data">Data2!$DQ$11:$DQ$20</definedName>
    <definedName name="A125228118L_Latest">Data2!$DQ$20</definedName>
    <definedName name="A125228122C">Data2!$FJ$1:$FJ$10,Data2!$FJ$11:$FJ$20</definedName>
    <definedName name="A125228122C_Data">Data2!$FJ$11:$FJ$20</definedName>
    <definedName name="A125228122C_Latest">Data2!$FJ$20</definedName>
    <definedName name="A125228126L">Data2!$FY$1:$FY$10,Data2!$FY$11:$FY$20</definedName>
    <definedName name="A125228126L_Data">Data2!$FY$11:$FY$20</definedName>
    <definedName name="A125228126L_Latest">Data2!$FY$20</definedName>
    <definedName name="A125228130C">Data2!$GN$1:$GN$10,Data2!$GN$11:$GN$20</definedName>
    <definedName name="A125228130C_Data">Data2!$GN$11:$GN$20</definedName>
    <definedName name="A125228130C_Latest">Data2!$GN$20</definedName>
    <definedName name="A125228134L">Data2!$IG$1:$IG$10,Data2!$IG$11:$IG$20</definedName>
    <definedName name="A125228134L_Data">Data2!$IG$11:$IG$20</definedName>
    <definedName name="A125228134L_Latest">Data2!$IG$20</definedName>
    <definedName name="A125228138W">Data2!$DB$1:$DB$10,Data2!$DB$11:$DB$20</definedName>
    <definedName name="A125228138W_Data">Data2!$DB$11:$DB$20</definedName>
    <definedName name="A125228138W_Latest">Data2!$DB$20</definedName>
    <definedName name="A125228142L">Data2!$EF$1:$EF$10,Data2!$EF$11:$EF$20</definedName>
    <definedName name="A125228142L_Data">Data2!$EF$11:$EF$20</definedName>
    <definedName name="A125228142L_Latest">Data2!$EF$20</definedName>
    <definedName name="A125228146W">Data2!$EU$1:$EU$10,Data2!$EU$11:$EU$20</definedName>
    <definedName name="A125228146W_Data">Data2!$EU$11:$EU$20</definedName>
    <definedName name="A125228146W_Latest">Data2!$EU$20</definedName>
    <definedName name="A125228150L">Data2!$HR$1:$HR$10,Data2!$HR$11:$HR$20</definedName>
    <definedName name="A125228150L_Data">Data2!$HR$11:$HR$20</definedName>
    <definedName name="A125228150L_Latest">Data2!$HR$20</definedName>
    <definedName name="A125228154W">Data2!$CM$1:$CM$10,Data2!$CM$11:$CM$20</definedName>
    <definedName name="A125228154W_Data">Data2!$CM$11:$CM$20</definedName>
    <definedName name="A125228154W_Latest">Data2!$CM$20</definedName>
    <definedName name="A125228510F">Data4!$GX$1:$GX$10,Data4!$GX$11:$GX$20</definedName>
    <definedName name="A125228510F_Data">Data4!$GX$11:$GX$20</definedName>
    <definedName name="A125228510F_Latest">Data4!$GX$20</definedName>
    <definedName name="A125228514R">Data4!$DL$1:$DL$10,Data4!$DL$11:$DL$20</definedName>
    <definedName name="A125228514R_Data">Data4!$DL$11:$DL$20</definedName>
    <definedName name="A125228514R_Latest">Data4!$DL$20</definedName>
    <definedName name="A125228518X">Data4!$FE$1:$FE$10,Data4!$FE$11:$FE$20</definedName>
    <definedName name="A125228518X_Data">Data4!$FE$11:$FE$20</definedName>
    <definedName name="A125228518X_Latest">Data4!$FE$20</definedName>
    <definedName name="A125228522R">Data4!$FT$1:$FT$10,Data4!$FT$11:$FT$20</definedName>
    <definedName name="A125228522R_Data">Data4!$FT$11:$FT$20</definedName>
    <definedName name="A125228522R_Latest">Data4!$FT$20</definedName>
    <definedName name="A125228526X">Data4!$GI$1:$GI$10,Data4!$GI$11:$GI$20</definedName>
    <definedName name="A125228526X_Data">Data4!$GI$11:$GI$20</definedName>
    <definedName name="A125228526X_Latest">Data4!$GI$20</definedName>
    <definedName name="A125228530R">Data4!$IB$1:$IB$10,Data4!$IB$11:$IB$20</definedName>
    <definedName name="A125228530R_Data">Data4!$IB$11:$IB$20</definedName>
    <definedName name="A125228530R_Latest">Data4!$IB$20</definedName>
    <definedName name="A125228534X">Data4!$CW$1:$CW$10,Data4!$CW$11:$CW$20</definedName>
    <definedName name="A125228534X_Data">Data4!$CW$11:$CW$20</definedName>
    <definedName name="A125228534X_Latest">Data4!$CW$20</definedName>
    <definedName name="A125228538J">Data4!$EA$1:$EA$10,Data4!$EA$11:$EA$20</definedName>
    <definedName name="A125228538J_Data">Data4!$EA$11:$EA$20</definedName>
    <definedName name="A125228538J_Latest">Data4!$EA$20</definedName>
    <definedName name="A125228542X">Data4!$EP$1:$EP$10,Data4!$EP$11:$EP$20</definedName>
    <definedName name="A125228542X_Data">Data4!$EP$11:$EP$20</definedName>
    <definedName name="A125228542X_Latest">Data4!$EP$20</definedName>
    <definedName name="A125228546J">Data4!$HM$1:$HM$10,Data4!$HM$11:$HM$20</definedName>
    <definedName name="A125228546J_Data">Data4!$HM$11:$HM$20</definedName>
    <definedName name="A125228546J_Latest">Data4!$HM$20</definedName>
    <definedName name="A125228550X">Data4!$CH$1:$CH$10,Data4!$CH$11:$CH$20</definedName>
    <definedName name="A125228550X_Data">Data4!$CH$11:$CH$20</definedName>
    <definedName name="A125228550X_Latest">Data4!$CH$20</definedName>
    <definedName name="A125228906A">Data2!$AT$1:$AT$10,Data2!$AT$11:$AT$20</definedName>
    <definedName name="A125228906A_Data">Data2!$AT$11:$AT$20</definedName>
    <definedName name="A125228906A_Latest">Data2!$AT$20</definedName>
    <definedName name="A125228910T">Data1!$GX$1:$GX$10,Data1!$GX$11:$GX$20</definedName>
    <definedName name="A125228910T_Data">Data1!$GX$11:$GX$20</definedName>
    <definedName name="A125228910T_Latest">Data1!$GX$20</definedName>
    <definedName name="A125228914A">Data1!$IQ$1:$IQ$10,Data1!$IQ$11:$IQ$20</definedName>
    <definedName name="A125228914A_Data">Data1!$IQ$11:$IQ$20</definedName>
    <definedName name="A125228914A_Latest">Data1!$IQ$20</definedName>
    <definedName name="A125228918K">Data2!$P$1:$P$10,Data2!$P$11:$P$20</definedName>
    <definedName name="A125228918K_Data">Data2!$P$11:$P$20</definedName>
    <definedName name="A125228918K_Latest">Data2!$P$20</definedName>
    <definedName name="A125228922A">Data2!$AE$1:$AE$10,Data2!$AE$11:$AE$20</definedName>
    <definedName name="A125228922A_Data">Data2!$AE$11:$AE$20</definedName>
    <definedName name="A125228922A_Latest">Data2!$AE$20</definedName>
    <definedName name="A125228926K">Data2!$BX$1:$BX$10,Data2!$BX$11:$BX$20</definedName>
    <definedName name="A125228926K_Data">Data2!$BX$11:$BX$20</definedName>
    <definedName name="A125228926K_Latest">Data2!$BX$20</definedName>
    <definedName name="A125228930A">Data1!$GI$1:$GI$10,Data1!$GI$11:$GI$20</definedName>
    <definedName name="A125228930A_Data">Data1!$GI$11:$GI$20</definedName>
    <definedName name="A125228930A_Latest">Data1!$GI$20</definedName>
    <definedName name="A125228934K">Data1!$HM$1:$HM$10,Data1!$HM$11:$HM$20</definedName>
    <definedName name="A125228934K_Data">Data1!$HM$11:$HM$20</definedName>
    <definedName name="A125228934K_Latest">Data1!$HM$20</definedName>
    <definedName name="A125228938V">Data1!$IB$1:$IB$10,Data1!$IB$11:$IB$20</definedName>
    <definedName name="A125228938V_Data">Data1!$IB$11:$IB$20</definedName>
    <definedName name="A125228938V_Latest">Data1!$IB$20</definedName>
    <definedName name="A125228942K">Data2!$BI$1:$BI$10,Data2!$BI$11:$BI$20</definedName>
    <definedName name="A125228942K_Data">Data2!$BI$11:$BI$20</definedName>
    <definedName name="A125228942K_Latest">Data2!$BI$20</definedName>
    <definedName name="A125228946V">Data1!$FT$1:$FT$10,Data1!$FT$11:$FT$20</definedName>
    <definedName name="A125228946V_Data">Data1!$FT$11:$FT$20</definedName>
    <definedName name="A125228946V_Latest">Data1!$FT$20</definedName>
    <definedName name="A125229302F">Data3!$DV$1:$DV$10,Data3!$DV$11:$DV$20</definedName>
    <definedName name="A125229302F_Data">Data3!$DV$11:$DV$20</definedName>
    <definedName name="A125229302F_Latest">Data3!$DV$20</definedName>
    <definedName name="A125229306R">Data3!$AJ$1:$AJ$10,Data3!$AJ$11:$AJ$20</definedName>
    <definedName name="A125229306R_Data">Data3!$AJ$11:$AJ$20</definedName>
    <definedName name="A125229306R_Latest">Data3!$AJ$20</definedName>
    <definedName name="A125229310F">Data3!$CC$1:$CC$10,Data3!$CC$11:$CC$20</definedName>
    <definedName name="A125229310F_Data">Data3!$CC$11:$CC$20</definedName>
    <definedName name="A125229310F_Latest">Data3!$CC$20</definedName>
    <definedName name="A125229314R">Data3!$CR$1:$CR$10,Data3!$CR$11:$CR$20</definedName>
    <definedName name="A125229314R_Data">Data3!$CR$11:$CR$20</definedName>
    <definedName name="A125229314R_Latest">Data3!$CR$20</definedName>
    <definedName name="A125229318X">Data3!$DG$1:$DG$10,Data3!$DG$11:$DG$20</definedName>
    <definedName name="A125229318X_Data">Data3!$DG$11:$DG$20</definedName>
    <definedName name="A125229318X_Latest">Data3!$DG$20</definedName>
    <definedName name="A125229322R">Data3!$EZ$1:$EZ$10,Data3!$EZ$11:$EZ$20</definedName>
    <definedName name="A125229322R_Data">Data3!$EZ$11:$EZ$20</definedName>
    <definedName name="A125229322R_Latest">Data3!$EZ$20</definedName>
    <definedName name="A125229326X">Data3!$U$1:$U$10,Data3!$U$11:$U$20</definedName>
    <definedName name="A125229326X_Data">Data3!$U$11:$U$20</definedName>
    <definedName name="A125229326X_Latest">Data3!$U$20</definedName>
    <definedName name="A125229330R">Data3!$AY$1:$AY$10,Data3!$AY$11:$AY$20</definedName>
    <definedName name="A125229330R_Data">Data3!$AY$11:$AY$20</definedName>
    <definedName name="A125229330R_Latest">Data3!$AY$20</definedName>
    <definedName name="A125229334X">Data3!$BN$1:$BN$10,Data3!$BN$11:$BN$20</definedName>
    <definedName name="A125229334X_Data">Data3!$BN$11:$BN$20</definedName>
    <definedName name="A125229334X_Latest">Data3!$BN$20</definedName>
    <definedName name="A125229338J">Data3!$EK$1:$EK$10,Data3!$EK$11:$EK$20</definedName>
    <definedName name="A125229338J_Data">Data3!$EK$11:$EK$20</definedName>
    <definedName name="A125229338J_Latest">Data3!$EK$20</definedName>
    <definedName name="A125229342X">Data3!$F$1:$F$10,Data3!$F$11:$F$20</definedName>
    <definedName name="A125229342X_Data">Data3!$F$11:$F$20</definedName>
    <definedName name="A125229342X_Latest">Data3!$F$20</definedName>
    <definedName name="A125229698L">Data4!$AO$1:$AO$10,Data4!$AO$11:$AO$20</definedName>
    <definedName name="A125229698L_Data">Data4!$AO$11:$AO$20</definedName>
    <definedName name="A125229698L_Latest">Data4!$AO$20</definedName>
    <definedName name="A125229702T">Data3!$GS$1:$GS$10,Data3!$GS$11:$GS$20</definedName>
    <definedName name="A125229702T_Data">Data3!$GS$11:$GS$20</definedName>
    <definedName name="A125229702T_Latest">Data3!$GS$20</definedName>
    <definedName name="A125229706A">Data3!$IL$1:$IL$10,Data3!$IL$11:$IL$20</definedName>
    <definedName name="A125229706A_Data">Data3!$IL$11:$IL$20</definedName>
    <definedName name="A125229706A_Latest">Data3!$IL$20</definedName>
    <definedName name="A125229710T">Data4!$K$1:$K$10,Data4!$K$11:$K$20</definedName>
    <definedName name="A125229710T_Data">Data4!$K$11:$K$20</definedName>
    <definedName name="A125229710T_Latest">Data4!$K$20</definedName>
    <definedName name="A125229714A">Data4!$Z$1:$Z$10,Data4!$Z$11:$Z$20</definedName>
    <definedName name="A125229714A_Data">Data4!$Z$11:$Z$20</definedName>
    <definedName name="A125229714A_Latest">Data4!$Z$20</definedName>
    <definedName name="A125229718K">Data4!$BS$1:$BS$10,Data4!$BS$11:$BS$20</definedName>
    <definedName name="A125229718K_Data">Data4!$BS$11:$BS$20</definedName>
    <definedName name="A125229718K_Latest">Data4!$BS$20</definedName>
    <definedName name="A125229722A">Data3!$GD$1:$GD$10,Data3!$GD$11:$GD$20</definedName>
    <definedName name="A125229722A_Data">Data3!$GD$11:$GD$20</definedName>
    <definedName name="A125229722A_Latest">Data3!$GD$20</definedName>
    <definedName name="A125229726K">Data3!$HH$1:$HH$10,Data3!$HH$11:$HH$20</definedName>
    <definedName name="A125229726K_Data">Data3!$HH$11:$HH$20</definedName>
    <definedName name="A125229726K_Latest">Data3!$HH$20</definedName>
    <definedName name="A125229730A">Data3!$HW$1:$HW$10,Data3!$HW$11:$HW$20</definedName>
    <definedName name="A125229730A_Data">Data3!$HW$11:$HW$20</definedName>
    <definedName name="A125229730A_Latest">Data3!$HW$20</definedName>
    <definedName name="A125229734K">Data4!$BD$1:$BD$10,Data4!$BD$11:$BD$20</definedName>
    <definedName name="A125229734K_Data">Data4!$BD$11:$BD$20</definedName>
    <definedName name="A125229734K_Latest">Data4!$BD$20</definedName>
    <definedName name="A125229738V">Data3!$FO$1:$FO$10,Data3!$FO$11:$FO$20</definedName>
    <definedName name="A125229738V_Data">Data3!$FO$11:$FO$20</definedName>
    <definedName name="A125229738V_Latest">Data3!$FO$20</definedName>
    <definedName name="A125230094W">Data1!$DR$1:$DR$10,Data1!$DR$11:$DR$20</definedName>
    <definedName name="A125230094W_Data">Data1!$DR$11:$DR$20</definedName>
    <definedName name="A125230094W_Latest">Data1!$DR$20</definedName>
    <definedName name="A125230098F">Data1!$AF$1:$AF$10,Data1!$AF$11:$AF$20</definedName>
    <definedName name="A125230098F_Data">Data1!$AF$11:$AF$20</definedName>
    <definedName name="A125230098F_Latest">Data1!$AF$20</definedName>
    <definedName name="A125230102K">Data1!$BY$1:$BY$10,Data1!$BY$11:$BY$20</definedName>
    <definedName name="A125230102K_Data">Data1!$BY$11:$BY$20</definedName>
    <definedName name="A125230102K_Latest">Data1!$BY$20</definedName>
    <definedName name="A125230106V">Data1!$CN$1:$CN$10,Data1!$CN$11:$CN$20</definedName>
    <definedName name="A125230106V_Data">Data1!$CN$11:$CN$20</definedName>
    <definedName name="A125230106V_Latest">Data1!$CN$20</definedName>
    <definedName name="A125230110K">Data1!$DC$1:$DC$10,Data1!$DC$11:$DC$20</definedName>
    <definedName name="A125230110K_Data">Data1!$DC$11:$DC$20</definedName>
    <definedName name="A125230110K_Latest">Data1!$DC$20</definedName>
    <definedName name="A125230114V">Data1!$EV$1:$EV$10,Data1!$EV$11:$EV$20</definedName>
    <definedName name="A125230114V_Data">Data1!$EV$11:$EV$20</definedName>
    <definedName name="A125230114V_Latest">Data1!$EV$20</definedName>
    <definedName name="A125230118C">Data1!$Q$1:$Q$10,Data1!$Q$11:$Q$20</definedName>
    <definedName name="A125230118C_Data">Data1!$Q$11:$Q$20</definedName>
    <definedName name="A125230118C_Latest">Data1!$Q$20</definedName>
    <definedName name="A125230122V">Data1!$AU$1:$AU$10,Data1!$AU$11:$AU$20</definedName>
    <definedName name="A125230122V_Data">Data1!$AU$11:$AU$20</definedName>
    <definedName name="A125230122V_Latest">Data1!$AU$20</definedName>
    <definedName name="A125230126C">Data1!$BJ$1:$BJ$10,Data1!$BJ$11:$BJ$20</definedName>
    <definedName name="A125230126C_Data">Data1!$BJ$11:$BJ$20</definedName>
    <definedName name="A125230126C_Latest">Data1!$BJ$20</definedName>
    <definedName name="A125230130V">Data1!$EG$1:$EG$10,Data1!$EG$11:$EG$20</definedName>
    <definedName name="A125230130V_Data">Data1!$EG$11:$EG$20</definedName>
    <definedName name="A125230130V_Latest">Data1!$EG$20</definedName>
    <definedName name="A125230134C">Data1!$B$1:$B$10,Data1!$B$11:$B$20</definedName>
    <definedName name="A125230134C_Data">Data1!$B$11:$B$20</definedName>
    <definedName name="A125230134C_Latest">Data1!$B$20</definedName>
    <definedName name="A125230138L">Data10!$Q$1:$Q$10,Data10!$Q$11:$Q$20</definedName>
    <definedName name="A125230138L_Data">Data10!$Q$11:$Q$20</definedName>
    <definedName name="A125230138L_Latest">Data10!$Q$20</definedName>
    <definedName name="A125230142C">Data9!$FU$1:$FU$10,Data9!$FU$11:$FU$20</definedName>
    <definedName name="A125230142C_Data">Data9!$FU$11:$FU$20</definedName>
    <definedName name="A125230142C_Latest">Data9!$FU$20</definedName>
    <definedName name="A125230146L">Data9!$HN$1:$HN$10,Data9!$HN$11:$HN$20</definedName>
    <definedName name="A125230146L_Data">Data9!$HN$11:$HN$20</definedName>
    <definedName name="A125230146L_Latest">Data9!$HN$20</definedName>
    <definedName name="A125230150C">Data9!$IC$1:$IC$10,Data9!$IC$11:$IC$20</definedName>
    <definedName name="A125230150C_Data">Data9!$IC$11:$IC$20</definedName>
    <definedName name="A125230150C_Latest">Data9!$IC$20</definedName>
    <definedName name="A125230154L">Data10!$B$1:$B$10,Data10!$B$11:$B$20</definedName>
    <definedName name="A125230154L_Data">Data10!$B$11:$B$20</definedName>
    <definedName name="A125230154L_Latest">Data10!$B$20</definedName>
    <definedName name="A125230158W">Data10!$AU$1:$AU$10,Data10!$AU$11:$AU$20</definedName>
    <definedName name="A125230158W_Data">Data10!$AU$11:$AU$20</definedName>
    <definedName name="A125230158W_Latest">Data10!$AU$20</definedName>
    <definedName name="A125230162L">Data9!$FF$1:$FF$10,Data9!$FF$11:$FF$20</definedName>
    <definedName name="A125230162L_Data">Data9!$FF$11:$FF$20</definedName>
    <definedName name="A125230162L_Latest">Data9!$FF$20</definedName>
    <definedName name="A125230166W">Data9!$GJ$1:$GJ$10,Data9!$GJ$11:$GJ$20</definedName>
    <definedName name="A125230166W_Data">Data9!$GJ$11:$GJ$20</definedName>
    <definedName name="A125230166W_Latest">Data9!$GJ$20</definedName>
    <definedName name="A125230170L">Data9!$GY$1:$GY$10,Data9!$GY$11:$GY$20</definedName>
    <definedName name="A125230170L_Data">Data9!$GY$11:$GY$20</definedName>
    <definedName name="A125230170L_Latest">Data9!$GY$20</definedName>
    <definedName name="A125230174W">Data10!$AF$1:$AF$10,Data10!$AF$11:$AF$20</definedName>
    <definedName name="A125230174W_Data">Data10!$AF$11:$AF$20</definedName>
    <definedName name="A125230174W_Latest">Data10!$AF$20</definedName>
    <definedName name="A125230178F">Data9!$EQ$1:$EQ$10,Data9!$EQ$11:$EQ$20</definedName>
    <definedName name="A125230178F_Data">Data9!$EQ$11:$EQ$20</definedName>
    <definedName name="A125230178F_Latest">Data9!$EQ$20</definedName>
    <definedName name="A125230182W">Data6!$AA$1:$AA$10,Data6!$AA$11:$AA$20</definedName>
    <definedName name="A125230182W_Data">Data6!$AA$11:$AA$20</definedName>
    <definedName name="A125230182W_Latest">Data6!$AA$20</definedName>
    <definedName name="A125230186F">Data5!$GE$1:$GE$10,Data5!$GE$11:$GE$20</definedName>
    <definedName name="A125230186F_Data">Data5!$GE$11:$GE$20</definedName>
    <definedName name="A125230186F_Latest">Data5!$GE$20</definedName>
    <definedName name="A125230190W">Data5!$HX$1:$HX$10,Data5!$HX$11:$HX$20</definedName>
    <definedName name="A125230190W_Data">Data5!$HX$11:$HX$20</definedName>
    <definedName name="A125230190W_Latest">Data5!$HX$20</definedName>
    <definedName name="A125230194F">Data5!$IM$1:$IM$10,Data5!$IM$11:$IM$20</definedName>
    <definedName name="A125230194F_Data">Data5!$IM$11:$IM$20</definedName>
    <definedName name="A125230194F_Latest">Data5!$IM$20</definedName>
    <definedName name="A125230198R">Data6!$L$1:$L$10,Data6!$L$11:$L$20</definedName>
    <definedName name="A125230198R_Data">Data6!$L$11:$L$20</definedName>
    <definedName name="A125230198R_Latest">Data6!$L$20</definedName>
    <definedName name="A125230202V">Data6!$BE$1:$BE$10,Data6!$BE$11:$BE$20</definedName>
    <definedName name="A125230202V_Data">Data6!$BE$11:$BE$20</definedName>
    <definedName name="A125230202V_Latest">Data6!$BE$20</definedName>
    <definedName name="A125230206C">Data5!$FP$1:$FP$10,Data5!$FP$11:$FP$20</definedName>
    <definedName name="A125230206C_Data">Data5!$FP$11:$FP$20</definedName>
    <definedName name="A125230206C_Latest">Data5!$FP$20</definedName>
    <definedName name="A125230210V">Data5!$GT$1:$GT$10,Data5!$GT$11:$GT$20</definedName>
    <definedName name="A125230210V_Data">Data5!$GT$11:$GT$20</definedName>
    <definedName name="A125230210V_Latest">Data5!$GT$20</definedName>
    <definedName name="A125230214C">Data5!$HI$1:$HI$10,Data5!$HI$11:$HI$20</definedName>
    <definedName name="A125230214C_Data">Data5!$HI$11:$HI$20</definedName>
    <definedName name="A125230214C_Latest">Data5!$HI$20</definedName>
    <definedName name="A125230218L">Data6!$AP$1:$AP$10,Data6!$AP$11:$AP$20</definedName>
    <definedName name="A125230218L_Data">Data6!$AP$11:$AP$20</definedName>
    <definedName name="A125230218L_Latest">Data6!$AP$20</definedName>
    <definedName name="A125230222C">Data5!$FA$1:$FA$10,Data5!$FA$11:$FA$20</definedName>
    <definedName name="A125230222C_Data">Data5!$FA$11:$FA$20</definedName>
    <definedName name="A125230222C_Latest">Data5!$FA$20</definedName>
    <definedName name="A125230226L">Data8!$V$1:$V$10,Data8!$V$11:$V$20</definedName>
    <definedName name="A125230226L_Data">Data8!$V$11:$V$20</definedName>
    <definedName name="A125230226L_Latest">Data8!$V$20</definedName>
    <definedName name="A125230230C">Data7!$FZ$1:$FZ$10,Data7!$FZ$11:$FZ$20</definedName>
    <definedName name="A125230230C_Data">Data7!$FZ$11:$FZ$20</definedName>
    <definedName name="A125230230C_Latest">Data7!$FZ$20</definedName>
    <definedName name="A125230234L">Data7!$HS$1:$HS$10,Data7!$HS$11:$HS$20</definedName>
    <definedName name="A125230234L_Data">Data7!$HS$11:$HS$20</definedName>
    <definedName name="A125230234L_Latest">Data7!$HS$20</definedName>
    <definedName name="A125230238W">Data7!$IH$1:$IH$10,Data7!$IH$11:$IH$20</definedName>
    <definedName name="A125230238W_Data">Data7!$IH$11:$IH$20</definedName>
    <definedName name="A125230238W_Latest">Data7!$IH$20</definedName>
    <definedName name="A125230242L">Data8!$G$1:$G$10,Data8!$G$11:$G$20</definedName>
    <definedName name="A125230242L_Data">Data8!$G$11:$G$20</definedName>
    <definedName name="A125230242L_Latest">Data8!$G$20</definedName>
    <definedName name="A125230246W">Data8!$AZ$1:$AZ$10,Data8!$AZ$11:$AZ$20</definedName>
    <definedName name="A125230246W_Data">Data8!$AZ$11:$AZ$20</definedName>
    <definedName name="A125230246W_Latest">Data8!$AZ$20</definedName>
    <definedName name="A125230250L">Data7!$FK$1:$FK$10,Data7!$FK$11:$FK$20</definedName>
    <definedName name="A125230250L_Data">Data7!$FK$11:$FK$20</definedName>
    <definedName name="A125230250L_Latest">Data7!$FK$20</definedName>
    <definedName name="A125230254W">Data7!$GO$1:$GO$10,Data7!$GO$11:$GO$20</definedName>
    <definedName name="A125230254W_Data">Data7!$GO$11:$GO$20</definedName>
    <definedName name="A125230254W_Latest">Data7!$GO$20</definedName>
    <definedName name="A125230258F">Data7!$HD$1:$HD$10,Data7!$HD$11:$HD$20</definedName>
    <definedName name="A125230258F_Data">Data7!$HD$11:$HD$20</definedName>
    <definedName name="A125230258F_Latest">Data7!$HD$20</definedName>
    <definedName name="A125230262W">Data8!$AK$1:$AK$10,Data8!$AK$11:$AK$20</definedName>
    <definedName name="A125230262W_Data">Data8!$AK$11:$AK$20</definedName>
    <definedName name="A125230262W_Latest">Data8!$AK$20</definedName>
    <definedName name="A125230266F">Data7!$EV$1:$EV$10,Data7!$EV$11:$EV$20</definedName>
    <definedName name="A125230266F_Data">Data7!$EV$11:$EV$20</definedName>
    <definedName name="A125230266F_Latest">Data7!$EV$20</definedName>
    <definedName name="A125230270W">Data8!$GE$1:$GE$10,Data8!$GE$11:$GE$20</definedName>
    <definedName name="A125230270W_Data">Data8!$GE$11:$GE$20</definedName>
    <definedName name="A125230270W_Latest">Data8!$GE$20</definedName>
    <definedName name="A125230274F">Data8!$CS$1:$CS$10,Data8!$CS$11:$CS$20</definedName>
    <definedName name="A125230274F_Data">Data8!$CS$11:$CS$20</definedName>
    <definedName name="A125230274F_Latest">Data8!$CS$20</definedName>
    <definedName name="A125230278R">Data8!$EL$1:$EL$10,Data8!$EL$11:$EL$20</definedName>
    <definedName name="A125230278R_Data">Data8!$EL$11:$EL$20</definedName>
    <definedName name="A125230278R_Latest">Data8!$EL$20</definedName>
    <definedName name="A125230282F">Data8!$FA$1:$FA$10,Data8!$FA$11:$FA$20</definedName>
    <definedName name="A125230282F_Data">Data8!$FA$11:$FA$20</definedName>
    <definedName name="A125230282F_Latest">Data8!$FA$20</definedName>
    <definedName name="A125230286R">Data8!$FP$1:$FP$10,Data8!$FP$11:$FP$20</definedName>
    <definedName name="A125230286R_Data">Data8!$FP$11:$FP$20</definedName>
    <definedName name="A125230286R_Latest">Data8!$FP$20</definedName>
    <definedName name="A125230290F">Data8!$HI$1:$HI$10,Data8!$HI$11:$HI$20</definedName>
    <definedName name="A125230290F_Data">Data8!$HI$11:$HI$20</definedName>
    <definedName name="A125230290F_Latest">Data8!$HI$20</definedName>
    <definedName name="A125230294R">Data8!$CD$1:$CD$10,Data8!$CD$11:$CD$20</definedName>
    <definedName name="A125230294R_Data">Data8!$CD$11:$CD$20</definedName>
    <definedName name="A125230294R_Latest">Data8!$CD$20</definedName>
    <definedName name="A125230298X">Data8!$DH$1:$DH$10,Data8!$DH$11:$DH$20</definedName>
    <definedName name="A125230298X_Data">Data8!$DH$11:$DH$20</definedName>
    <definedName name="A125230298X_Latest">Data8!$DH$20</definedName>
    <definedName name="A125230302C">Data8!$DW$1:$DW$10,Data8!$DW$11:$DW$20</definedName>
    <definedName name="A125230302C_Data">Data8!$DW$11:$DW$20</definedName>
    <definedName name="A125230302C_Latest">Data8!$DW$20</definedName>
    <definedName name="A125230306L">Data8!$GT$1:$GT$10,Data8!$GT$11:$GT$20</definedName>
    <definedName name="A125230306L_Data">Data8!$GT$11:$GT$20</definedName>
    <definedName name="A125230306L_Latest">Data8!$GT$20</definedName>
    <definedName name="A125230310C">Data8!$BO$1:$BO$10,Data8!$BO$11:$BO$20</definedName>
    <definedName name="A125230310C_Data">Data8!$BO$11:$BO$20</definedName>
    <definedName name="A125230310C_Latest">Data8!$BO$20</definedName>
    <definedName name="A125230314L">Data9!$CX$1:$CX$10,Data9!$CX$11:$CX$20</definedName>
    <definedName name="A125230314L_Data">Data9!$CX$11:$CX$20</definedName>
    <definedName name="A125230314L_Latest">Data9!$CX$20</definedName>
    <definedName name="A125230318W">Data9!$L$1:$L$10,Data9!$L$11:$L$20</definedName>
    <definedName name="A125230318W_Data">Data9!$L$11:$L$20</definedName>
    <definedName name="A125230318W_Latest">Data9!$L$20</definedName>
    <definedName name="A125230322L">Data9!$BE$1:$BE$10,Data9!$BE$11:$BE$20</definedName>
    <definedName name="A125230322L_Data">Data9!$BE$11:$BE$20</definedName>
    <definedName name="A125230322L_Latest">Data9!$BE$20</definedName>
    <definedName name="A125230326W">Data9!$BT$1:$BT$10,Data9!$BT$11:$BT$20</definedName>
    <definedName name="A125230326W_Data">Data9!$BT$11:$BT$20</definedName>
    <definedName name="A125230326W_Latest">Data9!$BT$20</definedName>
    <definedName name="A125230330L">Data9!$CI$1:$CI$10,Data9!$CI$11:$CI$20</definedName>
    <definedName name="A125230330L_Data">Data9!$CI$11:$CI$20</definedName>
    <definedName name="A125230330L_Latest">Data9!$CI$20</definedName>
    <definedName name="A125230334W">Data9!$EB$1:$EB$10,Data9!$EB$11:$EB$20</definedName>
    <definedName name="A125230334W_Data">Data9!$EB$11:$EB$20</definedName>
    <definedName name="A125230334W_Latest">Data9!$EB$20</definedName>
    <definedName name="A125230338F">Data8!$IM$1:$IM$10,Data8!$IM$11:$IM$20</definedName>
    <definedName name="A125230338F_Data">Data8!$IM$11:$IM$20</definedName>
    <definedName name="A125230338F_Latest">Data8!$IM$20</definedName>
    <definedName name="A125230342W">Data9!$AA$1:$AA$10,Data9!$AA$11:$AA$20</definedName>
    <definedName name="A125230342W_Data">Data9!$AA$11:$AA$20</definedName>
    <definedName name="A125230342W_Latest">Data9!$AA$20</definedName>
    <definedName name="A125230346F">Data9!$AP$1:$AP$10,Data9!$AP$11:$AP$20</definedName>
    <definedName name="A125230346F_Data">Data9!$AP$11:$AP$20</definedName>
    <definedName name="A125230346F_Latest">Data9!$AP$20</definedName>
    <definedName name="A125230350W">Data9!$DM$1:$DM$10,Data9!$DM$11:$DM$20</definedName>
    <definedName name="A125230350W_Data">Data9!$DM$11:$DM$20</definedName>
    <definedName name="A125230350W_Latest">Data9!$DM$20</definedName>
    <definedName name="A125230354F">Data8!$HX$1:$HX$10,Data8!$HX$11:$HX$20</definedName>
    <definedName name="A125230354F_Data">Data8!$HX$11:$HX$20</definedName>
    <definedName name="A125230354F_Latest">Data8!$HX$20</definedName>
    <definedName name="A125230358R">Data5!$DH$1:$DH$10,Data5!$DH$11:$DH$20</definedName>
    <definedName name="A125230358R_Data">Data5!$DH$11:$DH$20</definedName>
    <definedName name="A125230358R_Latest">Data5!$DH$20</definedName>
    <definedName name="A125230362F">Data5!$V$1:$V$10,Data5!$V$11:$V$20</definedName>
    <definedName name="A125230362F_Data">Data5!$V$11:$V$20</definedName>
    <definedName name="A125230362F_Latest">Data5!$V$20</definedName>
    <definedName name="A125230366R">Data5!$BO$1:$BO$10,Data5!$BO$11:$BO$20</definedName>
    <definedName name="A125230366R_Data">Data5!$BO$11:$BO$20</definedName>
    <definedName name="A125230366R_Latest">Data5!$BO$20</definedName>
    <definedName name="A125230370F">Data5!$CD$1:$CD$10,Data5!$CD$11:$CD$20</definedName>
    <definedName name="A125230370F_Data">Data5!$CD$11:$CD$20</definedName>
    <definedName name="A125230370F_Latest">Data5!$CD$20</definedName>
    <definedName name="A125230374R">Data5!$CS$1:$CS$10,Data5!$CS$11:$CS$20</definedName>
    <definedName name="A125230374R_Data">Data5!$CS$11:$CS$20</definedName>
    <definedName name="A125230374R_Latest">Data5!$CS$20</definedName>
    <definedName name="A125230378X">Data5!$EL$1:$EL$10,Data5!$EL$11:$EL$20</definedName>
    <definedName name="A125230378X_Data">Data5!$EL$11:$EL$20</definedName>
    <definedName name="A125230378X_Latest">Data5!$EL$20</definedName>
    <definedName name="A125230382R">Data5!$G$1:$G$10,Data5!$G$11:$G$20</definedName>
    <definedName name="A125230382R_Data">Data5!$G$11:$G$20</definedName>
    <definedName name="A125230382R_Latest">Data5!$G$20</definedName>
    <definedName name="A125230386X">Data5!$AK$1:$AK$10,Data5!$AK$11:$AK$20</definedName>
    <definedName name="A125230386X_Data">Data5!$AK$11:$AK$20</definedName>
    <definedName name="A125230386X_Latest">Data5!$AK$20</definedName>
    <definedName name="A125230390R">Data5!$AZ$1:$AZ$10,Data5!$AZ$11:$AZ$20</definedName>
    <definedName name="A125230390R_Data">Data5!$AZ$11:$AZ$20</definedName>
    <definedName name="A125230390R_Latest">Data5!$AZ$20</definedName>
    <definedName name="A125230394X">Data5!$DW$1:$DW$10,Data5!$DW$11:$DW$20</definedName>
    <definedName name="A125230394X_Data">Data5!$DW$11:$DW$20</definedName>
    <definedName name="A125230394X_Latest">Data5!$DW$20</definedName>
    <definedName name="A125230398J">Data4!$IH$1:$IH$10,Data4!$IH$11:$IH$20</definedName>
    <definedName name="A125230398J_Data">Data4!$IH$11:$IH$20</definedName>
    <definedName name="A125230398J_Latest">Data4!$IH$20</definedName>
    <definedName name="A125230402L">Data6!$GJ$1:$GJ$10,Data6!$GJ$11:$GJ$20</definedName>
    <definedName name="A125230402L_Data">Data6!$GJ$11:$GJ$20</definedName>
    <definedName name="A125230402L_Latest">Data6!$GJ$20</definedName>
    <definedName name="A125230406W">Data6!$CX$1:$CX$10,Data6!$CX$11:$CX$20</definedName>
    <definedName name="A125230406W_Data">Data6!$CX$11:$CX$20</definedName>
    <definedName name="A125230406W_Latest">Data6!$CX$20</definedName>
    <definedName name="A125230410L">Data6!$EQ$1:$EQ$10,Data6!$EQ$11:$EQ$20</definedName>
    <definedName name="A125230410L_Data">Data6!$EQ$11:$EQ$20</definedName>
    <definedName name="A125230410L_Latest">Data6!$EQ$20</definedName>
    <definedName name="A125230414W">Data6!$FF$1:$FF$10,Data6!$FF$11:$FF$20</definedName>
    <definedName name="A125230414W_Data">Data6!$FF$11:$FF$20</definedName>
    <definedName name="A125230414W_Latest">Data6!$FF$20</definedName>
    <definedName name="A125230418F">Data6!$FU$1:$FU$10,Data6!$FU$11:$FU$20</definedName>
    <definedName name="A125230418F_Data">Data6!$FU$11:$FU$20</definedName>
    <definedName name="A125230418F_Latest">Data6!$FU$20</definedName>
    <definedName name="A125230422W">Data6!$HN$1:$HN$10,Data6!$HN$11:$HN$20</definedName>
    <definedName name="A125230422W_Data">Data6!$HN$11:$HN$20</definedName>
    <definedName name="A125230422W_Latest">Data6!$HN$20</definedName>
    <definedName name="A125230426F">Data6!$CI$1:$CI$10,Data6!$CI$11:$CI$20</definedName>
    <definedName name="A125230426F_Data">Data6!$CI$11:$CI$20</definedName>
    <definedName name="A125230426F_Latest">Data6!$CI$20</definedName>
    <definedName name="A125230430W">Data6!$DM$1:$DM$10,Data6!$DM$11:$DM$20</definedName>
    <definedName name="A125230430W_Data">Data6!$DM$11:$DM$20</definedName>
    <definedName name="A125230430W_Latest">Data6!$DM$20</definedName>
    <definedName name="A125230434F">Data6!$EB$1:$EB$10,Data6!$EB$11:$EB$20</definedName>
    <definedName name="A125230434F_Data">Data6!$EB$11:$EB$20</definedName>
    <definedName name="A125230434F_Latest">Data6!$EB$20</definedName>
    <definedName name="A125230438R">Data6!$GY$1:$GY$10,Data6!$GY$11:$GY$20</definedName>
    <definedName name="A125230438R_Data">Data6!$GY$11:$GY$20</definedName>
    <definedName name="A125230438R_Latest">Data6!$GY$20</definedName>
    <definedName name="A125230442F">Data6!$BT$1:$BT$10,Data6!$BT$11:$BT$20</definedName>
    <definedName name="A125230442F_Data">Data6!$BT$11:$BT$20</definedName>
    <definedName name="A125230442F_Latest">Data6!$BT$20</definedName>
    <definedName name="A125230446R">Data7!$DC$1:$DC$10,Data7!$DC$11:$DC$20</definedName>
    <definedName name="A125230446R_Data">Data7!$DC$11:$DC$20</definedName>
    <definedName name="A125230446R_Latest">Data7!$DC$20</definedName>
    <definedName name="A125230450F">Data7!$Q$1:$Q$10,Data7!$Q$11:$Q$20</definedName>
    <definedName name="A125230450F_Data">Data7!$Q$11:$Q$20</definedName>
    <definedName name="A125230450F_Latest">Data7!$Q$20</definedName>
    <definedName name="A125230454R">Data7!$BJ$1:$BJ$10,Data7!$BJ$11:$BJ$20</definedName>
    <definedName name="A125230454R_Data">Data7!$BJ$11:$BJ$20</definedName>
    <definedName name="A125230454R_Latest">Data7!$BJ$20</definedName>
    <definedName name="A125230458X">Data7!$BY$1:$BY$10,Data7!$BY$11:$BY$20</definedName>
    <definedName name="A125230458X_Data">Data7!$BY$11:$BY$20</definedName>
    <definedName name="A125230458X_Latest">Data7!$BY$20</definedName>
    <definedName name="A125230462R">Data7!$CN$1:$CN$10,Data7!$CN$11:$CN$20</definedName>
    <definedName name="A125230462R_Data">Data7!$CN$11:$CN$20</definedName>
    <definedName name="A125230462R_Latest">Data7!$CN$20</definedName>
    <definedName name="A125230466X">Data7!$EG$1:$EG$10,Data7!$EG$11:$EG$20</definedName>
    <definedName name="A125230466X_Data">Data7!$EG$11:$EG$20</definedName>
    <definedName name="A125230466X_Latest">Data7!$EG$20</definedName>
    <definedName name="A125230470R">Data7!$B$1:$B$10,Data7!$B$11:$B$20</definedName>
    <definedName name="A125230470R_Data">Data7!$B$11:$B$20</definedName>
    <definedName name="A125230470R_Latest">Data7!$B$20</definedName>
    <definedName name="A125230474X">Data7!$AF$1:$AF$10,Data7!$AF$11:$AF$20</definedName>
    <definedName name="A125230474X_Data">Data7!$AF$11:$AF$20</definedName>
    <definedName name="A125230474X_Latest">Data7!$AF$20</definedName>
    <definedName name="A125230478J">Data7!$AU$1:$AU$10,Data7!$AU$11:$AU$20</definedName>
    <definedName name="A125230478J_Data">Data7!$AU$11:$AU$20</definedName>
    <definedName name="A125230478J_Latest">Data7!$AU$20</definedName>
    <definedName name="A125230482X">Data7!$DR$1:$DR$10,Data7!$DR$11:$DR$20</definedName>
    <definedName name="A125230482X_Data">Data7!$DR$11:$DR$20</definedName>
    <definedName name="A125230482X_Latest">Data7!$DR$20</definedName>
    <definedName name="A125230486J">Data6!$IC$1:$IC$10,Data6!$IC$11:$IC$20</definedName>
    <definedName name="A125230486J_Data">Data6!$IC$11:$IC$20</definedName>
    <definedName name="A125230486J_Latest">Data6!$IC$20</definedName>
    <definedName name="A125230490X">Data2!$GT$1:$GT$10,Data2!$GT$11:$GT$20</definedName>
    <definedName name="A125230490X_Data">Data2!$GT$11:$GT$20</definedName>
    <definedName name="A125230490X_Latest">Data2!$GT$20</definedName>
    <definedName name="A125230494J">Data2!$DH$1:$DH$10,Data2!$DH$11:$DH$20</definedName>
    <definedName name="A125230494J_Data">Data2!$DH$11:$DH$20</definedName>
    <definedName name="A125230494J_Latest">Data2!$DH$20</definedName>
    <definedName name="A125230498T">Data2!$FA$1:$FA$10,Data2!$FA$11:$FA$20</definedName>
    <definedName name="A125230498T_Data">Data2!$FA$11:$FA$20</definedName>
    <definedName name="A125230498T_Latest">Data2!$FA$20</definedName>
    <definedName name="A125230502W">Data2!$FP$1:$FP$10,Data2!$FP$11:$FP$20</definedName>
    <definedName name="A125230502W_Data">Data2!$FP$11:$FP$20</definedName>
    <definedName name="A125230502W_Latest">Data2!$FP$20</definedName>
    <definedName name="A125230506F">Data2!$GE$1:$GE$10,Data2!$GE$11:$GE$20</definedName>
    <definedName name="A125230506F_Data">Data2!$GE$11:$GE$20</definedName>
    <definedName name="A125230506F_Latest">Data2!$GE$20</definedName>
    <definedName name="A125230510W">Data2!$HX$1:$HX$10,Data2!$HX$11:$HX$20</definedName>
    <definedName name="A125230510W_Data">Data2!$HX$11:$HX$20</definedName>
    <definedName name="A125230510W_Latest">Data2!$HX$20</definedName>
    <definedName name="A125230514F">Data2!$CS$1:$CS$10,Data2!$CS$11:$CS$20</definedName>
    <definedName name="A125230514F_Data">Data2!$CS$11:$CS$20</definedName>
    <definedName name="A125230514F_Latest">Data2!$CS$20</definedName>
    <definedName name="A125230518R">Data2!$DW$1:$DW$10,Data2!$DW$11:$DW$20</definedName>
    <definedName name="A125230518R_Data">Data2!$DW$11:$DW$20</definedName>
    <definedName name="A125230518R_Latest">Data2!$DW$20</definedName>
    <definedName name="A125230522F">Data2!$EL$1:$EL$10,Data2!$EL$11:$EL$20</definedName>
    <definedName name="A125230522F_Data">Data2!$EL$11:$EL$20</definedName>
    <definedName name="A125230522F_Latest">Data2!$EL$20</definedName>
    <definedName name="A125230526R">Data2!$HI$1:$HI$10,Data2!$HI$11:$HI$20</definedName>
    <definedName name="A125230526R_Data">Data2!$HI$11:$HI$20</definedName>
    <definedName name="A125230526R_Latest">Data2!$HI$20</definedName>
    <definedName name="A125230530F">Data2!$CD$1:$CD$10,Data2!$CD$11:$CD$20</definedName>
    <definedName name="A125230530F_Data">Data2!$CD$11:$CD$20</definedName>
    <definedName name="A125230530F_Latest">Data2!$CD$20</definedName>
    <definedName name="A125230886V">Data4!$GO$1:$GO$10,Data4!$GO$11:$GO$20</definedName>
    <definedName name="A125230886V_Data">Data4!$GO$11:$GO$20</definedName>
    <definedName name="A125230886V_Latest">Data4!$GO$20</definedName>
    <definedName name="A125230890K">Data4!$DC$1:$DC$10,Data4!$DC$11:$DC$20</definedName>
    <definedName name="A125230890K_Data">Data4!$DC$11:$DC$20</definedName>
    <definedName name="A125230890K_Latest">Data4!$DC$20</definedName>
    <definedName name="A125230894V">Data4!$EV$1:$EV$10,Data4!$EV$11:$EV$20</definedName>
    <definedName name="A125230894V_Data">Data4!$EV$11:$EV$20</definedName>
    <definedName name="A125230894V_Latest">Data4!$EV$20</definedName>
    <definedName name="A125230898C">Data4!$FK$1:$FK$10,Data4!$FK$11:$FK$20</definedName>
    <definedName name="A125230898C_Data">Data4!$FK$11:$FK$20</definedName>
    <definedName name="A125230898C_Latest">Data4!$FK$20</definedName>
    <definedName name="A125230902J">Data4!$FZ$1:$FZ$10,Data4!$FZ$11:$FZ$20</definedName>
    <definedName name="A125230902J_Data">Data4!$FZ$11:$FZ$20</definedName>
    <definedName name="A125230902J_Latest">Data4!$FZ$20</definedName>
    <definedName name="A125230906T">Data4!$HS$1:$HS$10,Data4!$HS$11:$HS$20</definedName>
    <definedName name="A125230906T_Data">Data4!$HS$11:$HS$20</definedName>
    <definedName name="A125230906T_Latest">Data4!$HS$20</definedName>
    <definedName name="A125230910J">Data4!$CN$1:$CN$10,Data4!$CN$11:$CN$20</definedName>
    <definedName name="A125230910J_Data">Data4!$CN$11:$CN$20</definedName>
    <definedName name="A125230910J_Latest">Data4!$CN$20</definedName>
    <definedName name="A125230914T">Data4!$DR$1:$DR$10,Data4!$DR$11:$DR$20</definedName>
    <definedName name="A125230914T_Data">Data4!$DR$11:$DR$20</definedName>
    <definedName name="A125230914T_Latest">Data4!$DR$20</definedName>
    <definedName name="A125230918A">Data4!$EG$1:$EG$10,Data4!$EG$11:$EG$20</definedName>
    <definedName name="A125230918A_Data">Data4!$EG$11:$EG$20</definedName>
    <definedName name="A125230918A_Latest">Data4!$EG$20</definedName>
    <definedName name="A125230922T">Data4!$HD$1:$HD$10,Data4!$HD$11:$HD$20</definedName>
    <definedName name="A125230922T_Data">Data4!$HD$11:$HD$20</definedName>
    <definedName name="A125230922T_Latest">Data4!$HD$20</definedName>
    <definedName name="A125230926A">Data4!$BY$1:$BY$10,Data4!$BY$11:$BY$20</definedName>
    <definedName name="A125230926A_Data">Data4!$BY$11:$BY$20</definedName>
    <definedName name="A125230926A_Latest">Data4!$BY$20</definedName>
    <definedName name="A125231282X">Data2!$AK$1:$AK$10,Data2!$AK$11:$AK$20</definedName>
    <definedName name="A125231282X_Data">Data2!$AK$11:$AK$20</definedName>
    <definedName name="A125231282X_Latest">Data2!$AK$20</definedName>
    <definedName name="A125231286J">Data1!$GO$1:$GO$10,Data1!$GO$11:$GO$20</definedName>
    <definedName name="A125231286J_Data">Data1!$GO$11:$GO$20</definedName>
    <definedName name="A125231286J_Latest">Data1!$GO$20</definedName>
    <definedName name="A125231290X">Data1!$IH$1:$IH$10,Data1!$IH$11:$IH$20</definedName>
    <definedName name="A125231290X_Data">Data1!$IH$11:$IH$20</definedName>
    <definedName name="A125231290X_Latest">Data1!$IH$20</definedName>
    <definedName name="A125231294J">Data2!$G$1:$G$10,Data2!$G$11:$G$20</definedName>
    <definedName name="A125231294J_Data">Data2!$G$11:$G$20</definedName>
    <definedName name="A125231294J_Latest">Data2!$G$20</definedName>
    <definedName name="A125231298T">Data2!$V$1:$V$10,Data2!$V$11:$V$20</definedName>
    <definedName name="A125231298T_Data">Data2!$V$11:$V$20</definedName>
    <definedName name="A125231298T_Latest">Data2!$V$20</definedName>
    <definedName name="A125231302W">Data2!$BO$1:$BO$10,Data2!$BO$11:$BO$20</definedName>
    <definedName name="A125231302W_Data">Data2!$BO$11:$BO$20</definedName>
    <definedName name="A125231302W_Latest">Data2!$BO$20</definedName>
    <definedName name="A125231306F">Data1!$FZ$1:$FZ$10,Data1!$FZ$11:$FZ$20</definedName>
    <definedName name="A125231306F_Data">Data1!$FZ$11:$FZ$20</definedName>
    <definedName name="A125231306F_Latest">Data1!$FZ$20</definedName>
    <definedName name="A125231310W">Data1!$HD$1:$HD$10,Data1!$HD$11:$HD$20</definedName>
    <definedName name="A125231310W_Data">Data1!$HD$11:$HD$20</definedName>
    <definedName name="A125231310W_Latest">Data1!$HD$20</definedName>
    <definedName name="A125231314F">Data1!$HS$1:$HS$10,Data1!$HS$11:$HS$20</definedName>
    <definedName name="A125231314F_Data">Data1!$HS$11:$HS$20</definedName>
    <definedName name="A125231314F_Latest">Data1!$HS$20</definedName>
    <definedName name="A125231318R">Data2!$AZ$1:$AZ$10,Data2!$AZ$11:$AZ$20</definedName>
    <definedName name="A125231318R_Data">Data2!$AZ$11:$AZ$20</definedName>
    <definedName name="A125231318R_Latest">Data2!$AZ$20</definedName>
    <definedName name="A125231322F">Data1!$FK$1:$FK$10,Data1!$FK$11:$FK$20</definedName>
    <definedName name="A125231322F_Data">Data1!$FK$11:$FK$20</definedName>
    <definedName name="A125231322F_Latest">Data1!$FK$20</definedName>
    <definedName name="A125231678V">Data3!$DM$1:$DM$10,Data3!$DM$11:$DM$20</definedName>
    <definedName name="A125231678V_Data">Data3!$DM$11:$DM$20</definedName>
    <definedName name="A125231678V_Latest">Data3!$DM$20</definedName>
    <definedName name="A125231682K">Data3!$AA$1:$AA$10,Data3!$AA$11:$AA$20</definedName>
    <definedName name="A125231682K_Data">Data3!$AA$11:$AA$20</definedName>
    <definedName name="A125231682K_Latest">Data3!$AA$20</definedName>
    <definedName name="A125231686V">Data3!$BT$1:$BT$10,Data3!$BT$11:$BT$20</definedName>
    <definedName name="A125231686V_Data">Data3!$BT$11:$BT$20</definedName>
    <definedName name="A125231686V_Latest">Data3!$BT$20</definedName>
    <definedName name="A125231690K">Data3!$CI$1:$CI$10,Data3!$CI$11:$CI$20</definedName>
    <definedName name="A125231690K_Data">Data3!$CI$11:$CI$20</definedName>
    <definedName name="A125231690K_Latest">Data3!$CI$20</definedName>
    <definedName name="A125231694V">Data3!$CX$1:$CX$10,Data3!$CX$11:$CX$20</definedName>
    <definedName name="A125231694V_Data">Data3!$CX$11:$CX$20</definedName>
    <definedName name="A125231694V_Latest">Data3!$CX$20</definedName>
    <definedName name="A125231698C">Data3!$EQ$1:$EQ$10,Data3!$EQ$11:$EQ$20</definedName>
    <definedName name="A125231698C_Data">Data3!$EQ$11:$EQ$20</definedName>
    <definedName name="A125231698C_Latest">Data3!$EQ$20</definedName>
    <definedName name="A125231702J">Data3!$L$1:$L$10,Data3!$L$11:$L$20</definedName>
    <definedName name="A125231702J_Data">Data3!$L$11:$L$20</definedName>
    <definedName name="A125231702J_Latest">Data3!$L$20</definedName>
    <definedName name="A125231706T">Data3!$AP$1:$AP$10,Data3!$AP$11:$AP$20</definedName>
    <definedName name="A125231706T_Data">Data3!$AP$11:$AP$20</definedName>
    <definedName name="A125231706T_Latest">Data3!$AP$20</definedName>
    <definedName name="A125231710J">Data3!$BE$1:$BE$10,Data3!$BE$11:$BE$20</definedName>
    <definedName name="A125231710J_Data">Data3!$BE$11:$BE$20</definedName>
    <definedName name="A125231710J_Latest">Data3!$BE$20</definedName>
    <definedName name="A125231714T">Data3!$EB$1:$EB$10,Data3!$EB$11:$EB$20</definedName>
    <definedName name="A125231714T_Data">Data3!$EB$11:$EB$20</definedName>
    <definedName name="A125231714T_Latest">Data3!$EB$20</definedName>
    <definedName name="A125231718A">Data2!$IM$1:$IM$10,Data2!$IM$11:$IM$20</definedName>
    <definedName name="A125231718A_Data">Data2!$IM$11:$IM$20</definedName>
    <definedName name="A125231718A_Latest">Data2!$IM$20</definedName>
    <definedName name="A125232074X">Data4!$AF$1:$AF$10,Data4!$AF$11:$AF$20</definedName>
    <definedName name="A125232074X_Data">Data4!$AF$11:$AF$20</definedName>
    <definedName name="A125232074X_Latest">Data4!$AF$20</definedName>
    <definedName name="A125232078J">Data3!$GJ$1:$GJ$10,Data3!$GJ$11:$GJ$20</definedName>
    <definedName name="A125232078J_Data">Data3!$GJ$11:$GJ$20</definedName>
    <definedName name="A125232078J_Latest">Data3!$GJ$20</definedName>
    <definedName name="A125232082X">Data3!$IC$1:$IC$10,Data3!$IC$11:$IC$20</definedName>
    <definedName name="A125232082X_Data">Data3!$IC$11:$IC$20</definedName>
    <definedName name="A125232082X_Latest">Data3!$IC$20</definedName>
    <definedName name="A125232086J">Data4!$B$1:$B$10,Data4!$B$11:$B$20</definedName>
    <definedName name="A125232086J_Data">Data4!$B$11:$B$20</definedName>
    <definedName name="A125232086J_Latest">Data4!$B$20</definedName>
    <definedName name="A125232090X">Data4!$Q$1:$Q$10,Data4!$Q$11:$Q$20</definedName>
    <definedName name="A125232090X_Data">Data4!$Q$11:$Q$20</definedName>
    <definedName name="A125232090X_Latest">Data4!$Q$20</definedName>
    <definedName name="A125232094J">Data4!$BJ$1:$BJ$10,Data4!$BJ$11:$BJ$20</definedName>
    <definedName name="A125232094J_Data">Data4!$BJ$11:$BJ$20</definedName>
    <definedName name="A125232094J_Latest">Data4!$BJ$20</definedName>
    <definedName name="A125232098T">Data3!$FU$1:$FU$10,Data3!$FU$11:$FU$20</definedName>
    <definedName name="A125232098T_Data">Data3!$FU$11:$FU$20</definedName>
    <definedName name="A125232098T_Latest">Data3!$FU$20</definedName>
    <definedName name="A125232102W">Data3!$GY$1:$GY$10,Data3!$GY$11:$GY$20</definedName>
    <definedName name="A125232102W_Data">Data3!$GY$11:$GY$20</definedName>
    <definedName name="A125232102W_Latest">Data3!$GY$20</definedName>
    <definedName name="A125232106F">Data3!$HN$1:$HN$10,Data3!$HN$11:$HN$20</definedName>
    <definedName name="A125232106F_Data">Data3!$HN$11:$HN$20</definedName>
    <definedName name="A125232106F_Latest">Data3!$HN$20</definedName>
    <definedName name="A125232110W">Data4!$AU$1:$AU$10,Data4!$AU$11:$AU$20</definedName>
    <definedName name="A125232110W_Data">Data4!$AU$11:$AU$20</definedName>
    <definedName name="A125232110W_Latest">Data4!$AU$20</definedName>
    <definedName name="A125232114F">Data3!$FF$1:$FF$10,Data3!$FF$11:$FF$20</definedName>
    <definedName name="A125232114F_Data">Data3!$FF$11:$FF$20</definedName>
    <definedName name="A125232114F_Latest">Data3!$FF$20</definedName>
    <definedName name="A125232470A">Data1!$DX$1:$DX$10,Data1!$DX$11:$DX$20</definedName>
    <definedName name="A125232470A_Data">Data1!$DX$11:$DX$20</definedName>
    <definedName name="A125232470A_Latest">Data1!$DX$20</definedName>
    <definedName name="A125232474K">Data1!$AL$1:$AL$10,Data1!$AL$11:$AL$20</definedName>
    <definedName name="A125232474K_Data">Data1!$AL$11:$AL$20</definedName>
    <definedName name="A125232474K_Latest">Data1!$AL$20</definedName>
    <definedName name="A125232478V">Data1!$CE$1:$CE$10,Data1!$CE$11:$CE$20</definedName>
    <definedName name="A125232478V_Data">Data1!$CE$11:$CE$20</definedName>
    <definedName name="A125232478V_Latest">Data1!$CE$20</definedName>
    <definedName name="A125232482K">Data1!$CT$1:$CT$10,Data1!$CT$11:$CT$20</definedName>
    <definedName name="A125232482K_Data">Data1!$CT$11:$CT$20</definedName>
    <definedName name="A125232482K_Latest">Data1!$CT$20</definedName>
    <definedName name="A125232486V">Data1!$DI$1:$DI$10,Data1!$DI$11:$DI$20</definedName>
    <definedName name="A125232486V_Data">Data1!$DI$11:$DI$20</definedName>
    <definedName name="A125232486V_Latest">Data1!$DI$20</definedName>
    <definedName name="A125232490K">Data1!$FB$1:$FB$10,Data1!$FB$11:$FB$20</definedName>
    <definedName name="A125232490K_Data">Data1!$FB$11:$FB$20</definedName>
    <definedName name="A125232490K_Latest">Data1!$FB$20</definedName>
    <definedName name="A125232494V">Data1!$W$1:$W$10,Data1!$W$11:$W$20</definedName>
    <definedName name="A125232494V_Data">Data1!$W$11:$W$20</definedName>
    <definedName name="A125232494V_Latest">Data1!$W$20</definedName>
    <definedName name="A125232498C">Data1!$BA$1:$BA$10,Data1!$BA$11:$BA$20</definedName>
    <definedName name="A125232498C_Data">Data1!$BA$11:$BA$20</definedName>
    <definedName name="A125232498C_Latest">Data1!$BA$20</definedName>
    <definedName name="A125232502J">Data1!$BP$1:$BP$10,Data1!$BP$11:$BP$20</definedName>
    <definedName name="A125232502J_Data">Data1!$BP$11:$BP$20</definedName>
    <definedName name="A125232502J_Latest">Data1!$BP$20</definedName>
    <definedName name="A125232506T">Data1!$EM$1:$EM$10,Data1!$EM$11:$EM$20</definedName>
    <definedName name="A125232506T_Data">Data1!$EM$11:$EM$20</definedName>
    <definedName name="A125232506T_Latest">Data1!$EM$20</definedName>
    <definedName name="A125232510J">Data1!$H$1:$H$10,Data1!$H$11:$H$20</definedName>
    <definedName name="A125232510J_Data">Data1!$H$11:$H$20</definedName>
    <definedName name="A125232510J_Latest">Data1!$H$20</definedName>
    <definedName name="A125232514T">Data10!$W$1:$W$10,Data10!$W$11:$W$20</definedName>
    <definedName name="A125232514T_Data">Data10!$W$11:$W$20</definedName>
    <definedName name="A125232514T_Latest">Data10!$W$20</definedName>
    <definedName name="A125232518A">Data9!$GA$1:$GA$10,Data9!$GA$11:$GA$20</definedName>
    <definedName name="A125232518A_Data">Data9!$GA$11:$GA$20</definedName>
    <definedName name="A125232518A_Latest">Data9!$GA$20</definedName>
    <definedName name="A125232522T">Data9!$HT$1:$HT$10,Data9!$HT$11:$HT$20</definedName>
    <definedName name="A125232522T_Data">Data9!$HT$11:$HT$20</definedName>
    <definedName name="A125232522T_Latest">Data9!$HT$20</definedName>
    <definedName name="A125232526A">Data9!$II$1:$II$10,Data9!$II$11:$II$20</definedName>
    <definedName name="A125232526A_Data">Data9!$II$11:$II$20</definedName>
    <definedName name="A125232526A_Latest">Data9!$II$20</definedName>
    <definedName name="A125232530T">Data10!$H$1:$H$10,Data10!$H$11:$H$20</definedName>
    <definedName name="A125232530T_Data">Data10!$H$11:$H$20</definedName>
    <definedName name="A125232530T_Latest">Data10!$H$20</definedName>
    <definedName name="A125232534A">Data10!$BA$1:$BA$10,Data10!$BA$11:$BA$20</definedName>
    <definedName name="A125232534A_Data">Data10!$BA$11:$BA$20</definedName>
    <definedName name="A125232534A_Latest">Data10!$BA$20</definedName>
    <definedName name="A125232538K">Data9!$FL$1:$FL$10,Data9!$FL$11:$FL$20</definedName>
    <definedName name="A125232538K_Data">Data9!$FL$11:$FL$20</definedName>
    <definedName name="A125232538K_Latest">Data9!$FL$20</definedName>
    <definedName name="A125232542A">Data9!$GP$1:$GP$10,Data9!$GP$11:$GP$20</definedName>
    <definedName name="A125232542A_Data">Data9!$GP$11:$GP$20</definedName>
    <definedName name="A125232542A_Latest">Data9!$GP$20</definedName>
    <definedName name="A125232546K">Data9!$HE$1:$HE$10,Data9!$HE$11:$HE$20</definedName>
    <definedName name="A125232546K_Data">Data9!$HE$11:$HE$20</definedName>
    <definedName name="A125232546K_Latest">Data9!$HE$20</definedName>
    <definedName name="A125232550A">Data10!$AL$1:$AL$10,Data10!$AL$11:$AL$20</definedName>
    <definedName name="A125232550A_Data">Data10!$AL$11:$AL$20</definedName>
    <definedName name="A125232550A_Latest">Data10!$AL$20</definedName>
    <definedName name="A125232554K">Data9!$EW$1:$EW$10,Data9!$EW$11:$EW$20</definedName>
    <definedName name="A125232554K_Data">Data9!$EW$11:$EW$20</definedName>
    <definedName name="A125232554K_Latest">Data9!$EW$20</definedName>
    <definedName name="A125232558V">Data6!$AG$1:$AG$10,Data6!$AG$11:$AG$20</definedName>
    <definedName name="A125232558V_Data">Data6!$AG$11:$AG$20</definedName>
    <definedName name="A125232558V_Latest">Data6!$AG$20</definedName>
    <definedName name="A125232562K">Data5!$GK$1:$GK$10,Data5!$GK$11:$GK$20</definedName>
    <definedName name="A125232562K_Data">Data5!$GK$11:$GK$20</definedName>
    <definedName name="A125232562K_Latest">Data5!$GK$20</definedName>
    <definedName name="A125232566V">Data5!$ID$1:$ID$10,Data5!$ID$11:$ID$20</definedName>
    <definedName name="A125232566V_Data">Data5!$ID$11:$ID$20</definedName>
    <definedName name="A125232566V_Latest">Data5!$ID$20</definedName>
    <definedName name="A125232570K">Data6!$C$1:$C$10,Data6!$C$11:$C$20</definedName>
    <definedName name="A125232570K_Data">Data6!$C$11:$C$20</definedName>
    <definedName name="A125232570K_Latest">Data6!$C$20</definedName>
    <definedName name="A125232574V">Data6!$R$1:$R$10,Data6!$R$11:$R$20</definedName>
    <definedName name="A125232574V_Data">Data6!$R$11:$R$20</definedName>
    <definedName name="A125232574V_Latest">Data6!$R$20</definedName>
    <definedName name="A125232578C">Data6!$BK$1:$BK$10,Data6!$BK$11:$BK$20</definedName>
    <definedName name="A125232578C_Data">Data6!$BK$11:$BK$20</definedName>
    <definedName name="A125232578C_Latest">Data6!$BK$20</definedName>
    <definedName name="A125232582V">Data5!$FV$1:$FV$10,Data5!$FV$11:$FV$20</definedName>
    <definedName name="A125232582V_Data">Data5!$FV$11:$FV$20</definedName>
    <definedName name="A125232582V_Latest">Data5!$FV$20</definedName>
    <definedName name="A125232586C">Data5!$GZ$1:$GZ$10,Data5!$GZ$11:$GZ$20</definedName>
    <definedName name="A125232586C_Data">Data5!$GZ$11:$GZ$20</definedName>
    <definedName name="A125232586C_Latest">Data5!$GZ$20</definedName>
    <definedName name="A125232590V">Data5!$HO$1:$HO$10,Data5!$HO$11:$HO$20</definedName>
    <definedName name="A125232590V_Data">Data5!$HO$11:$HO$20</definedName>
    <definedName name="A125232590V_Latest">Data5!$HO$20</definedName>
    <definedName name="A125232594C">Data6!$AV$1:$AV$10,Data6!$AV$11:$AV$20</definedName>
    <definedName name="A125232594C_Data">Data6!$AV$11:$AV$20</definedName>
    <definedName name="A125232594C_Latest">Data6!$AV$20</definedName>
    <definedName name="A125232598L">Data5!$FG$1:$FG$10,Data5!$FG$11:$FG$20</definedName>
    <definedName name="A125232598L_Data">Data5!$FG$11:$FG$20</definedName>
    <definedName name="A125232598L_Latest">Data5!$FG$20</definedName>
    <definedName name="A125232602T">Data8!$AB$1:$AB$10,Data8!$AB$11:$AB$20</definedName>
    <definedName name="A125232602T_Data">Data8!$AB$11:$AB$20</definedName>
    <definedName name="A125232602T_Latest">Data8!$AB$20</definedName>
    <definedName name="A125232606A">Data7!$GF$1:$GF$10,Data7!$GF$11:$GF$20</definedName>
    <definedName name="A125232606A_Data">Data7!$GF$11:$GF$20</definedName>
    <definedName name="A125232606A_Latest">Data7!$GF$20</definedName>
    <definedName name="A125232610T">Data7!$HY$1:$HY$10,Data7!$HY$11:$HY$20</definedName>
    <definedName name="A125232610T_Data">Data7!$HY$11:$HY$20</definedName>
    <definedName name="A125232610T_Latest">Data7!$HY$20</definedName>
    <definedName name="A125232614A">Data7!$IN$1:$IN$10,Data7!$IN$11:$IN$20</definedName>
    <definedName name="A125232614A_Data">Data7!$IN$11:$IN$20</definedName>
    <definedName name="A125232614A_Latest">Data7!$IN$20</definedName>
    <definedName name="A125232618K">Data8!$M$1:$M$10,Data8!$M$11:$M$20</definedName>
    <definedName name="A125232618K_Data">Data8!$M$11:$M$20</definedName>
    <definedName name="A125232618K_Latest">Data8!$M$20</definedName>
    <definedName name="A125232622A">Data8!$BF$1:$BF$10,Data8!$BF$11:$BF$20</definedName>
    <definedName name="A125232622A_Data">Data8!$BF$11:$BF$20</definedName>
    <definedName name="A125232622A_Latest">Data8!$BF$20</definedName>
    <definedName name="A125232626K">Data7!$FQ$1:$FQ$10,Data7!$FQ$11:$FQ$20</definedName>
    <definedName name="A125232626K_Data">Data7!$FQ$11:$FQ$20</definedName>
    <definedName name="A125232626K_Latest">Data7!$FQ$20</definedName>
    <definedName name="A125232630A">Data7!$GU$1:$GU$10,Data7!$GU$11:$GU$20</definedName>
    <definedName name="A125232630A_Data">Data7!$GU$11:$GU$20</definedName>
    <definedName name="A125232630A_Latest">Data7!$GU$20</definedName>
    <definedName name="A125232634K">Data7!$HJ$1:$HJ$10,Data7!$HJ$11:$HJ$20</definedName>
    <definedName name="A125232634K_Data">Data7!$HJ$11:$HJ$20</definedName>
    <definedName name="A125232634K_Latest">Data7!$HJ$20</definedName>
    <definedName name="A125232638V">Data8!$AQ$1:$AQ$10,Data8!$AQ$11:$AQ$20</definedName>
    <definedName name="A125232638V_Data">Data8!$AQ$11:$AQ$20</definedName>
    <definedName name="A125232638V_Latest">Data8!$AQ$20</definedName>
    <definedName name="A125232642K">Data7!$FB$1:$FB$10,Data7!$FB$11:$FB$20</definedName>
    <definedName name="A125232642K_Data">Data7!$FB$11:$FB$20</definedName>
    <definedName name="A125232642K_Latest">Data7!$FB$20</definedName>
    <definedName name="A125232646V">Data8!$GK$1:$GK$10,Data8!$GK$11:$GK$20</definedName>
    <definedName name="A125232646V_Data">Data8!$GK$11:$GK$20</definedName>
    <definedName name="A125232646V_Latest">Data8!$GK$20</definedName>
    <definedName name="A125232650K">Data8!$CY$1:$CY$10,Data8!$CY$11:$CY$20</definedName>
    <definedName name="A125232650K_Data">Data8!$CY$11:$CY$20</definedName>
    <definedName name="A125232650K_Latest">Data8!$CY$20</definedName>
    <definedName name="A125232654V">Data8!$ER$1:$ER$10,Data8!$ER$11:$ER$20</definedName>
    <definedName name="A125232654V_Data">Data8!$ER$11:$ER$20</definedName>
    <definedName name="A125232654V_Latest">Data8!$ER$20</definedName>
    <definedName name="A125232658C">Data8!$FG$1:$FG$10,Data8!$FG$11:$FG$20</definedName>
    <definedName name="A125232658C_Data">Data8!$FG$11:$FG$20</definedName>
    <definedName name="A125232658C_Latest">Data8!$FG$20</definedName>
    <definedName name="A125232662V">Data8!$FV$1:$FV$10,Data8!$FV$11:$FV$20</definedName>
    <definedName name="A125232662V_Data">Data8!$FV$11:$FV$20</definedName>
    <definedName name="A125232662V_Latest">Data8!$FV$20</definedName>
    <definedName name="A125232666C">Data8!$HO$1:$HO$10,Data8!$HO$11:$HO$20</definedName>
    <definedName name="A125232666C_Data">Data8!$HO$11:$HO$20</definedName>
    <definedName name="A125232666C_Latest">Data8!$HO$20</definedName>
    <definedName name="A125232670V">Data8!$CJ$1:$CJ$10,Data8!$CJ$11:$CJ$20</definedName>
    <definedName name="A125232670V_Data">Data8!$CJ$11:$CJ$20</definedName>
    <definedName name="A125232670V_Latest">Data8!$CJ$20</definedName>
    <definedName name="A125232674C">Data8!$DN$1:$DN$10,Data8!$DN$11:$DN$20</definedName>
    <definedName name="A125232674C_Data">Data8!$DN$11:$DN$20</definedName>
    <definedName name="A125232674C_Latest">Data8!$DN$20</definedName>
    <definedName name="A125232678L">Data8!$EC$1:$EC$10,Data8!$EC$11:$EC$20</definedName>
    <definedName name="A125232678L_Data">Data8!$EC$11:$EC$20</definedName>
    <definedName name="A125232678L_Latest">Data8!$EC$20</definedName>
    <definedName name="A125232682C">Data8!$GZ$1:$GZ$10,Data8!$GZ$11:$GZ$20</definedName>
    <definedName name="A125232682C_Data">Data8!$GZ$11:$GZ$20</definedName>
    <definedName name="A125232682C_Latest">Data8!$GZ$20</definedName>
    <definedName name="A125232686L">Data8!$BU$1:$BU$10,Data8!$BU$11:$BU$20</definedName>
    <definedName name="A125232686L_Data">Data8!$BU$11:$BU$20</definedName>
    <definedName name="A125232686L_Latest">Data8!$BU$20</definedName>
    <definedName name="A125232690C">Data9!$DD$1:$DD$10,Data9!$DD$11:$DD$20</definedName>
    <definedName name="A125232690C_Data">Data9!$DD$11:$DD$20</definedName>
    <definedName name="A125232690C_Latest">Data9!$DD$20</definedName>
    <definedName name="A125232694L">Data9!$R$1:$R$10,Data9!$R$11:$R$20</definedName>
    <definedName name="A125232694L_Data">Data9!$R$11:$R$20</definedName>
    <definedName name="A125232694L_Latest">Data9!$R$20</definedName>
    <definedName name="A125232698W">Data9!$BK$1:$BK$10,Data9!$BK$11:$BK$20</definedName>
    <definedName name="A125232698W_Data">Data9!$BK$11:$BK$20</definedName>
    <definedName name="A125232698W_Latest">Data9!$BK$20</definedName>
    <definedName name="A125232702A">Data9!$BZ$1:$BZ$10,Data9!$BZ$11:$BZ$20</definedName>
    <definedName name="A125232702A_Data">Data9!$BZ$11:$BZ$20</definedName>
    <definedName name="A125232702A_Latest">Data9!$BZ$20</definedName>
    <definedName name="A125232706K">Data9!$CO$1:$CO$10,Data9!$CO$11:$CO$20</definedName>
    <definedName name="A125232706K_Data">Data9!$CO$11:$CO$20</definedName>
    <definedName name="A125232706K_Latest">Data9!$CO$20</definedName>
    <definedName name="A125232710A">Data9!$EH$1:$EH$10,Data9!$EH$11:$EH$20</definedName>
    <definedName name="A125232710A_Data">Data9!$EH$11:$EH$20</definedName>
    <definedName name="A125232710A_Latest">Data9!$EH$20</definedName>
    <definedName name="A125232714K">Data9!$C$1:$C$10,Data9!$C$11:$C$20</definedName>
    <definedName name="A125232714K_Data">Data9!$C$11:$C$20</definedName>
    <definedName name="A125232714K_Latest">Data9!$C$20</definedName>
    <definedName name="A125232718V">Data9!$AG$1:$AG$10,Data9!$AG$11:$AG$20</definedName>
    <definedName name="A125232718V_Data">Data9!$AG$11:$AG$20</definedName>
    <definedName name="A125232718V_Latest">Data9!$AG$20</definedName>
    <definedName name="A125232722K">Data9!$AV$1:$AV$10,Data9!$AV$11:$AV$20</definedName>
    <definedName name="A125232722K_Data">Data9!$AV$11:$AV$20</definedName>
    <definedName name="A125232722K_Latest">Data9!$AV$20</definedName>
    <definedName name="A125232726V">Data9!$DS$1:$DS$10,Data9!$DS$11:$DS$20</definedName>
    <definedName name="A125232726V_Data">Data9!$DS$11:$DS$20</definedName>
    <definedName name="A125232726V_Latest">Data9!$DS$20</definedName>
    <definedName name="A125232730K">Data8!$ID$1:$ID$10,Data8!$ID$11:$ID$20</definedName>
    <definedName name="A125232730K_Data">Data8!$ID$11:$ID$20</definedName>
    <definedName name="A125232730K_Latest">Data8!$ID$20</definedName>
    <definedName name="A125232734V">Data5!$DN$1:$DN$10,Data5!$DN$11:$DN$20</definedName>
    <definedName name="A125232734V_Data">Data5!$DN$11:$DN$20</definedName>
    <definedName name="A125232734V_Latest">Data5!$DN$20</definedName>
    <definedName name="A125232738C">Data5!$AB$1:$AB$10,Data5!$AB$11:$AB$20</definedName>
    <definedName name="A125232738C_Data">Data5!$AB$11:$AB$20</definedName>
    <definedName name="A125232738C_Latest">Data5!$AB$20</definedName>
    <definedName name="A125232742V">Data5!$BU$1:$BU$10,Data5!$BU$11:$BU$20</definedName>
    <definedName name="A125232742V_Data">Data5!$BU$11:$BU$20</definedName>
    <definedName name="A125232742V_Latest">Data5!$BU$20</definedName>
    <definedName name="A125232746C">Data5!$CJ$1:$CJ$10,Data5!$CJ$11:$CJ$20</definedName>
    <definedName name="A125232746C_Data">Data5!$CJ$11:$CJ$20</definedName>
    <definedName name="A125232746C_Latest">Data5!$CJ$20</definedName>
    <definedName name="A125232750V">Data5!$CY$1:$CY$10,Data5!$CY$11:$CY$20</definedName>
    <definedName name="A125232750V_Data">Data5!$CY$11:$CY$20</definedName>
    <definedName name="A125232750V_Latest">Data5!$CY$20</definedName>
    <definedName name="A125232754C">Data5!$ER$1:$ER$10,Data5!$ER$11:$ER$20</definedName>
    <definedName name="A125232754C_Data">Data5!$ER$11:$ER$20</definedName>
    <definedName name="A125232754C_Latest">Data5!$ER$20</definedName>
    <definedName name="A125232758L">Data5!$M$1:$M$10,Data5!$M$11:$M$20</definedName>
    <definedName name="A125232758L_Data">Data5!$M$11:$M$20</definedName>
    <definedName name="A125232758L_Latest">Data5!$M$20</definedName>
    <definedName name="A125232762C">Data5!$AQ$1:$AQ$10,Data5!$AQ$11:$AQ$20</definedName>
    <definedName name="A125232762C_Data">Data5!$AQ$11:$AQ$20</definedName>
    <definedName name="A125232762C_Latest">Data5!$AQ$20</definedName>
    <definedName name="A125232766L">Data5!$BF$1:$BF$10,Data5!$BF$11:$BF$20</definedName>
    <definedName name="A125232766L_Data">Data5!$BF$11:$BF$20</definedName>
    <definedName name="A125232766L_Latest">Data5!$BF$20</definedName>
    <definedName name="A125232770C">Data5!$EC$1:$EC$10,Data5!$EC$11:$EC$20</definedName>
    <definedName name="A125232770C_Data">Data5!$EC$11:$EC$20</definedName>
    <definedName name="A125232770C_Latest">Data5!$EC$20</definedName>
    <definedName name="A125232774L">Data4!$IN$1:$IN$10,Data4!$IN$11:$IN$20</definedName>
    <definedName name="A125232774L_Data">Data4!$IN$11:$IN$20</definedName>
    <definedName name="A125232774L_Latest">Data4!$IN$20</definedName>
    <definedName name="A125232778W">Data6!$GP$1:$GP$10,Data6!$GP$11:$GP$20</definedName>
    <definedName name="A125232778W_Data">Data6!$GP$11:$GP$20</definedName>
    <definedName name="A125232778W_Latest">Data6!$GP$20</definedName>
    <definedName name="A125232782L">Data6!$DD$1:$DD$10,Data6!$DD$11:$DD$20</definedName>
    <definedName name="A125232782L_Data">Data6!$DD$11:$DD$20</definedName>
    <definedName name="A125232782L_Latest">Data6!$DD$20</definedName>
    <definedName name="A125232786W">Data6!$EW$1:$EW$10,Data6!$EW$11:$EW$20</definedName>
    <definedName name="A125232786W_Data">Data6!$EW$11:$EW$20</definedName>
    <definedName name="A125232786W_Latest">Data6!$EW$20</definedName>
    <definedName name="A125232790L">Data6!$FL$1:$FL$10,Data6!$FL$11:$FL$20</definedName>
    <definedName name="A125232790L_Data">Data6!$FL$11:$FL$20</definedName>
    <definedName name="A125232790L_Latest">Data6!$FL$20</definedName>
    <definedName name="A125232794W">Data6!$GA$1:$GA$10,Data6!$GA$11:$GA$20</definedName>
    <definedName name="A125232794W_Data">Data6!$GA$11:$GA$20</definedName>
    <definedName name="A125232794W_Latest">Data6!$GA$20</definedName>
    <definedName name="A125232798F">Data6!$HT$1:$HT$10,Data6!$HT$11:$HT$20</definedName>
    <definedName name="A125232798F_Data">Data6!$HT$11:$HT$20</definedName>
    <definedName name="A125232798F_Latest">Data6!$HT$20</definedName>
    <definedName name="A125232802K">Data6!$CO$1:$CO$10,Data6!$CO$11:$CO$20</definedName>
    <definedName name="A125232802K_Data">Data6!$CO$11:$CO$20</definedName>
    <definedName name="A125232802K_Latest">Data6!$CO$20</definedName>
    <definedName name="A125232806V">Data6!$DS$1:$DS$10,Data6!$DS$11:$DS$20</definedName>
    <definedName name="A125232806V_Data">Data6!$DS$11:$DS$20</definedName>
    <definedName name="A125232806V_Latest">Data6!$DS$20</definedName>
    <definedName name="A125232810K">Data6!$EH$1:$EH$10,Data6!$EH$11:$EH$20</definedName>
    <definedName name="A125232810K_Data">Data6!$EH$11:$EH$20</definedName>
    <definedName name="A125232810K_Latest">Data6!$EH$20</definedName>
    <definedName name="A125232814V">Data6!$HE$1:$HE$10,Data6!$HE$11:$HE$20</definedName>
    <definedName name="A125232814V_Data">Data6!$HE$11:$HE$20</definedName>
    <definedName name="A125232814V_Latest">Data6!$HE$20</definedName>
    <definedName name="A125232818C">Data6!$BZ$1:$BZ$10,Data6!$BZ$11:$BZ$20</definedName>
    <definedName name="A125232818C_Data">Data6!$BZ$11:$BZ$20</definedName>
    <definedName name="A125232818C_Latest">Data6!$BZ$20</definedName>
    <definedName name="A125232822V">Data7!$DI$1:$DI$10,Data7!$DI$11:$DI$20</definedName>
    <definedName name="A125232822V_Data">Data7!$DI$11:$DI$20</definedName>
    <definedName name="A125232822V_Latest">Data7!$DI$20</definedName>
    <definedName name="A125232826C">Data7!$W$1:$W$10,Data7!$W$11:$W$20</definedName>
    <definedName name="A125232826C_Data">Data7!$W$11:$W$20</definedName>
    <definedName name="A125232826C_Latest">Data7!$W$20</definedName>
    <definedName name="A125232830V">Data7!$BP$1:$BP$10,Data7!$BP$11:$BP$20</definedName>
    <definedName name="A125232830V_Data">Data7!$BP$11:$BP$20</definedName>
    <definedName name="A125232830V_Latest">Data7!$BP$20</definedName>
    <definedName name="A125232834C">Data7!$CE$1:$CE$10,Data7!$CE$11:$CE$20</definedName>
    <definedName name="A125232834C_Data">Data7!$CE$11:$CE$20</definedName>
    <definedName name="A125232834C_Latest">Data7!$CE$20</definedName>
    <definedName name="A125232838L">Data7!$CT$1:$CT$10,Data7!$CT$11:$CT$20</definedName>
    <definedName name="A125232838L_Data">Data7!$CT$11:$CT$20</definedName>
    <definedName name="A125232838L_Latest">Data7!$CT$20</definedName>
    <definedName name="A125232842C">Data7!$EM$1:$EM$10,Data7!$EM$11:$EM$20</definedName>
    <definedName name="A125232842C_Data">Data7!$EM$11:$EM$20</definedName>
    <definedName name="A125232842C_Latest">Data7!$EM$20</definedName>
    <definedName name="A125232846L">Data7!$H$1:$H$10,Data7!$H$11:$H$20</definedName>
    <definedName name="A125232846L_Data">Data7!$H$11:$H$20</definedName>
    <definedName name="A125232846L_Latest">Data7!$H$20</definedName>
    <definedName name="A125232850C">Data7!$AL$1:$AL$10,Data7!$AL$11:$AL$20</definedName>
    <definedName name="A125232850C_Data">Data7!$AL$11:$AL$20</definedName>
    <definedName name="A125232850C_Latest">Data7!$AL$20</definedName>
    <definedName name="A125232854L">Data7!$BA$1:$BA$10,Data7!$BA$11:$BA$20</definedName>
    <definedName name="A125232854L_Data">Data7!$BA$11:$BA$20</definedName>
    <definedName name="A125232854L_Latest">Data7!$BA$20</definedName>
    <definedName name="A125232858W">Data7!$DX$1:$DX$10,Data7!$DX$11:$DX$20</definedName>
    <definedName name="A125232858W_Data">Data7!$DX$11:$DX$20</definedName>
    <definedName name="A125232858W_Latest">Data7!$DX$20</definedName>
    <definedName name="A125232862L">Data6!$II$1:$II$10,Data6!$II$11:$II$20</definedName>
    <definedName name="A125232862L_Data">Data6!$II$11:$II$20</definedName>
    <definedName name="A125232862L_Latest">Data6!$II$20</definedName>
    <definedName name="A125232866W">Data2!$GZ$1:$GZ$10,Data2!$GZ$11:$GZ$20</definedName>
    <definedName name="A125232866W_Data">Data2!$GZ$11:$GZ$20</definedName>
    <definedName name="A125232866W_Latest">Data2!$GZ$20</definedName>
    <definedName name="A125232870L">Data2!$DN$1:$DN$10,Data2!$DN$11:$DN$20</definedName>
    <definedName name="A125232870L_Data">Data2!$DN$11:$DN$20</definedName>
    <definedName name="A125232870L_Latest">Data2!$DN$20</definedName>
    <definedName name="A125232874W">Data2!$FG$1:$FG$10,Data2!$FG$11:$FG$20</definedName>
    <definedName name="A125232874W_Data">Data2!$FG$11:$FG$20</definedName>
    <definedName name="A125232874W_Latest">Data2!$FG$20</definedName>
    <definedName name="A125232878F">Data2!$FV$1:$FV$10,Data2!$FV$11:$FV$20</definedName>
    <definedName name="A125232878F_Data">Data2!$FV$11:$FV$20</definedName>
    <definedName name="A125232878F_Latest">Data2!$FV$20</definedName>
    <definedName name="A125232882W">Data2!$GK$1:$GK$10,Data2!$GK$11:$GK$20</definedName>
    <definedName name="A125232882W_Data">Data2!$GK$11:$GK$20</definedName>
    <definedName name="A125232882W_Latest">Data2!$GK$20</definedName>
    <definedName name="A125232886F">Data2!$ID$1:$ID$10,Data2!$ID$11:$ID$20</definedName>
    <definedName name="A125232886F_Data">Data2!$ID$11:$ID$20</definedName>
    <definedName name="A125232886F_Latest">Data2!$ID$20</definedName>
    <definedName name="A125232890W">Data2!$CY$1:$CY$10,Data2!$CY$11:$CY$20</definedName>
    <definedName name="A125232890W_Data">Data2!$CY$11:$CY$20</definedName>
    <definedName name="A125232890W_Latest">Data2!$CY$20</definedName>
    <definedName name="A125232894F">Data2!$EC$1:$EC$10,Data2!$EC$11:$EC$20</definedName>
    <definedName name="A125232894F_Data">Data2!$EC$11:$EC$20</definedName>
    <definedName name="A125232894F_Latest">Data2!$EC$20</definedName>
    <definedName name="A125232898R">Data2!$ER$1:$ER$10,Data2!$ER$11:$ER$20</definedName>
    <definedName name="A125232898R_Data">Data2!$ER$11:$ER$20</definedName>
    <definedName name="A125232898R_Latest">Data2!$ER$20</definedName>
    <definedName name="A125232902V">Data2!$HO$1:$HO$10,Data2!$HO$11:$HO$20</definedName>
    <definedName name="A125232902V_Data">Data2!$HO$11:$HO$20</definedName>
    <definedName name="A125232902V_Latest">Data2!$HO$20</definedName>
    <definedName name="A125232906C">Data2!$CJ$1:$CJ$10,Data2!$CJ$11:$CJ$20</definedName>
    <definedName name="A125232906C_Data">Data2!$CJ$11:$CJ$20</definedName>
    <definedName name="A125232906C_Latest">Data2!$CJ$20</definedName>
    <definedName name="A125233262A">Data4!$GU$1:$GU$10,Data4!$GU$11:$GU$20</definedName>
    <definedName name="A125233262A_Data">Data4!$GU$11:$GU$20</definedName>
    <definedName name="A125233262A_Latest">Data4!$GU$20</definedName>
    <definedName name="A125233266K">Data4!$DI$1:$DI$10,Data4!$DI$11:$DI$20</definedName>
    <definedName name="A125233266K_Data">Data4!$DI$11:$DI$20</definedName>
    <definedName name="A125233266K_Latest">Data4!$DI$20</definedName>
    <definedName name="A125233270A">Data4!$FB$1:$FB$10,Data4!$FB$11:$FB$20</definedName>
    <definedName name="A125233270A_Data">Data4!$FB$11:$FB$20</definedName>
    <definedName name="A125233270A_Latest">Data4!$FB$20</definedName>
    <definedName name="A125233274K">Data4!$FQ$1:$FQ$10,Data4!$FQ$11:$FQ$20</definedName>
    <definedName name="A125233274K_Data">Data4!$FQ$11:$FQ$20</definedName>
    <definedName name="A125233274K_Latest">Data4!$FQ$20</definedName>
    <definedName name="A125233278V">Data4!$GF$1:$GF$10,Data4!$GF$11:$GF$20</definedName>
    <definedName name="A125233278V_Data">Data4!$GF$11:$GF$20</definedName>
    <definedName name="A125233278V_Latest">Data4!$GF$20</definedName>
    <definedName name="A125233282K">Data4!$HY$1:$HY$10,Data4!$HY$11:$HY$20</definedName>
    <definedName name="A125233282K_Data">Data4!$HY$11:$HY$20</definedName>
    <definedName name="A125233282K_Latest">Data4!$HY$20</definedName>
    <definedName name="A125233286V">Data4!$CT$1:$CT$10,Data4!$CT$11:$CT$20</definedName>
    <definedName name="A125233286V_Data">Data4!$CT$11:$CT$20</definedName>
    <definedName name="A125233286V_Latest">Data4!$CT$20</definedName>
    <definedName name="A125233290K">Data4!$DX$1:$DX$10,Data4!$DX$11:$DX$20</definedName>
    <definedName name="A125233290K_Data">Data4!$DX$11:$DX$20</definedName>
    <definedName name="A125233290K_Latest">Data4!$DX$20</definedName>
    <definedName name="A125233294V">Data4!$EM$1:$EM$10,Data4!$EM$11:$EM$20</definedName>
    <definedName name="A125233294V_Data">Data4!$EM$11:$EM$20</definedName>
    <definedName name="A125233294V_Latest">Data4!$EM$20</definedName>
    <definedName name="A125233298C">Data4!$HJ$1:$HJ$10,Data4!$HJ$11:$HJ$20</definedName>
    <definedName name="A125233298C_Data">Data4!$HJ$11:$HJ$20</definedName>
    <definedName name="A125233298C_Latest">Data4!$HJ$20</definedName>
    <definedName name="A125233302J">Data4!$CE$1:$CE$10,Data4!$CE$11:$CE$20</definedName>
    <definedName name="A125233302J_Data">Data4!$CE$11:$CE$20</definedName>
    <definedName name="A125233302J_Latest">Data4!$CE$20</definedName>
    <definedName name="A125233658W">Data2!$AQ$1:$AQ$10,Data2!$AQ$11:$AQ$20</definedName>
    <definedName name="A125233658W_Data">Data2!$AQ$11:$AQ$20</definedName>
    <definedName name="A125233658W_Latest">Data2!$AQ$20</definedName>
    <definedName name="A125233662L">Data1!$GU$1:$GU$10,Data1!$GU$11:$GU$20</definedName>
    <definedName name="A125233662L_Data">Data1!$GU$11:$GU$20</definedName>
    <definedName name="A125233662L_Latest">Data1!$GU$20</definedName>
    <definedName name="A125233666W">Data1!$IN$1:$IN$10,Data1!$IN$11:$IN$20</definedName>
    <definedName name="A125233666W_Data">Data1!$IN$11:$IN$20</definedName>
    <definedName name="A125233666W_Latest">Data1!$IN$20</definedName>
    <definedName name="A125233670L">Data2!$M$1:$M$10,Data2!$M$11:$M$20</definedName>
    <definedName name="A125233670L_Data">Data2!$M$11:$M$20</definedName>
    <definedName name="A125233670L_Latest">Data2!$M$20</definedName>
    <definedName name="A125233674W">Data2!$AB$1:$AB$10,Data2!$AB$11:$AB$20</definedName>
    <definedName name="A125233674W_Data">Data2!$AB$11:$AB$20</definedName>
    <definedName name="A125233674W_Latest">Data2!$AB$20</definedName>
    <definedName name="A125233678F">Data2!$BU$1:$BU$10,Data2!$BU$11:$BU$20</definedName>
    <definedName name="A125233678F_Data">Data2!$BU$11:$BU$20</definedName>
    <definedName name="A125233678F_Latest">Data2!$BU$20</definedName>
    <definedName name="A125233682W">Data1!$GF$1:$GF$10,Data1!$GF$11:$GF$20</definedName>
    <definedName name="A125233682W_Data">Data1!$GF$11:$GF$20</definedName>
    <definedName name="A125233682W_Latest">Data1!$GF$20</definedName>
    <definedName name="A125233686F">Data1!$HJ$1:$HJ$10,Data1!$HJ$11:$HJ$20</definedName>
    <definedName name="A125233686F_Data">Data1!$HJ$11:$HJ$20</definedName>
    <definedName name="A125233686F_Latest">Data1!$HJ$20</definedName>
    <definedName name="A125233690W">Data1!$HY$1:$HY$10,Data1!$HY$11:$HY$20</definedName>
    <definedName name="A125233690W_Data">Data1!$HY$11:$HY$20</definedName>
    <definedName name="A125233690W_Latest">Data1!$HY$20</definedName>
    <definedName name="A125233694F">Data2!$BF$1:$BF$10,Data2!$BF$11:$BF$20</definedName>
    <definedName name="A125233694F_Data">Data2!$BF$11:$BF$20</definedName>
    <definedName name="A125233694F_Latest">Data2!$BF$20</definedName>
    <definedName name="A125233698R">Data1!$FQ$1:$FQ$10,Data1!$FQ$11:$FQ$20</definedName>
    <definedName name="A125233698R_Data">Data1!$FQ$11:$FQ$20</definedName>
    <definedName name="A125233698R_Latest">Data1!$FQ$20</definedName>
    <definedName name="A125234054A">Data3!$DS$1:$DS$10,Data3!$DS$11:$DS$20</definedName>
    <definedName name="A125234054A_Data">Data3!$DS$11:$DS$20</definedName>
    <definedName name="A125234054A_Latest">Data3!$DS$20</definedName>
    <definedName name="A125234058K">Data3!$AG$1:$AG$10,Data3!$AG$11:$AG$20</definedName>
    <definedName name="A125234058K_Data">Data3!$AG$11:$AG$20</definedName>
    <definedName name="A125234058K_Latest">Data3!$AG$20</definedName>
    <definedName name="A125234062A">Data3!$BZ$1:$BZ$10,Data3!$BZ$11:$BZ$20</definedName>
    <definedName name="A125234062A_Data">Data3!$BZ$11:$BZ$20</definedName>
    <definedName name="A125234062A_Latest">Data3!$BZ$20</definedName>
    <definedName name="A125234066K">Data3!$CO$1:$CO$10,Data3!$CO$11:$CO$20</definedName>
    <definedName name="A125234066K_Data">Data3!$CO$11:$CO$20</definedName>
    <definedName name="A125234066K_Latest">Data3!$CO$20</definedName>
    <definedName name="A125234070A">Data3!$DD$1:$DD$10,Data3!$DD$11:$DD$20</definedName>
    <definedName name="A125234070A_Data">Data3!$DD$11:$DD$20</definedName>
    <definedName name="A125234070A_Latest">Data3!$DD$20</definedName>
    <definedName name="A125234074K">Data3!$EW$1:$EW$10,Data3!$EW$11:$EW$20</definedName>
    <definedName name="A125234074K_Data">Data3!$EW$11:$EW$20</definedName>
    <definedName name="A125234074K_Latest">Data3!$EW$20</definedName>
    <definedName name="A125234078V">Data3!$R$1:$R$10,Data3!$R$11:$R$20</definedName>
    <definedName name="A125234078V_Data">Data3!$R$11:$R$20</definedName>
    <definedName name="A125234078V_Latest">Data3!$R$20</definedName>
    <definedName name="A125234082K">Data3!$AV$1:$AV$10,Data3!$AV$11:$AV$20</definedName>
    <definedName name="A125234082K_Data">Data3!$AV$11:$AV$20</definedName>
    <definedName name="A125234082K_Latest">Data3!$AV$20</definedName>
    <definedName name="A125234086V">Data3!$BK$1:$BK$10,Data3!$BK$11:$BK$20</definedName>
    <definedName name="A125234086V_Data">Data3!$BK$11:$BK$20</definedName>
    <definedName name="A125234086V_Latest">Data3!$BK$20</definedName>
    <definedName name="A125234090K">Data3!$EH$1:$EH$10,Data3!$EH$11:$EH$20</definedName>
    <definedName name="A125234090K_Data">Data3!$EH$11:$EH$20</definedName>
    <definedName name="A125234090K_Latest">Data3!$EH$20</definedName>
    <definedName name="A125234094V">Data3!$C$1:$C$10,Data3!$C$11:$C$20</definedName>
    <definedName name="A125234094V_Data">Data3!$C$11:$C$20</definedName>
    <definedName name="A125234094V_Latest">Data3!$C$20</definedName>
    <definedName name="A125234450C">Data4!$AL$1:$AL$10,Data4!$AL$11:$AL$20</definedName>
    <definedName name="A125234450C_Data">Data4!$AL$11:$AL$20</definedName>
    <definedName name="A125234450C_Latest">Data4!$AL$20</definedName>
    <definedName name="A125234454L">Data3!$GP$1:$GP$10,Data3!$GP$11:$GP$20</definedName>
    <definedName name="A125234454L_Data">Data3!$GP$11:$GP$20</definedName>
    <definedName name="A125234454L_Latest">Data3!$GP$20</definedName>
    <definedName name="A125234458W">Data3!$II$1:$II$10,Data3!$II$11:$II$20</definedName>
    <definedName name="A125234458W_Data">Data3!$II$11:$II$20</definedName>
    <definedName name="A125234458W_Latest">Data3!$II$20</definedName>
    <definedName name="A125234462L">Data4!$H$1:$H$10,Data4!$H$11:$H$20</definedName>
    <definedName name="A125234462L_Data">Data4!$H$11:$H$20</definedName>
    <definedName name="A125234462L_Latest">Data4!$H$20</definedName>
    <definedName name="A125234466W">Data4!$W$1:$W$10,Data4!$W$11:$W$20</definedName>
    <definedName name="A125234466W_Data">Data4!$W$11:$W$20</definedName>
    <definedName name="A125234466W_Latest">Data4!$W$20</definedName>
    <definedName name="A125234470L">Data4!$BP$1:$BP$10,Data4!$BP$11:$BP$20</definedName>
    <definedName name="A125234470L_Data">Data4!$BP$11:$BP$20</definedName>
    <definedName name="A125234470L_Latest">Data4!$BP$20</definedName>
    <definedName name="A125234474W">Data3!$GA$1:$GA$10,Data3!$GA$11:$GA$20</definedName>
    <definedName name="A125234474W_Data">Data3!$GA$11:$GA$20</definedName>
    <definedName name="A125234474W_Latest">Data3!$GA$20</definedName>
    <definedName name="A125234478F">Data3!$HE$1:$HE$10,Data3!$HE$11:$HE$20</definedName>
    <definedName name="A125234478F_Data">Data3!$HE$11:$HE$20</definedName>
    <definedName name="A125234478F_Latest">Data3!$HE$20</definedName>
    <definedName name="A125234482W">Data3!$HT$1:$HT$10,Data3!$HT$11:$HT$20</definedName>
    <definedName name="A125234482W_Data">Data3!$HT$11:$HT$20</definedName>
    <definedName name="A125234482W_Latest">Data3!$HT$20</definedName>
    <definedName name="A125234486F">Data4!$BA$1:$BA$10,Data4!$BA$11:$BA$20</definedName>
    <definedName name="A125234486F_Data">Data4!$BA$11:$BA$20</definedName>
    <definedName name="A125234486F_Latest">Data4!$BA$20</definedName>
    <definedName name="A125234490W">Data3!$FL$1:$FL$10,Data3!$FL$11:$FL$20</definedName>
    <definedName name="A125234490W_Data">Data3!$FL$11:$FL$20</definedName>
    <definedName name="A125234490W_Latest">Data3!$FL$20</definedName>
    <definedName name="A125234846X">Data1!$DU$1:$DU$10,Data1!$DU$11:$DU$20</definedName>
    <definedName name="A125234846X_Data">Data1!$DU$11:$DU$20</definedName>
    <definedName name="A125234846X_Latest">Data1!$DU$20</definedName>
    <definedName name="A125234850R">Data1!$AI$1:$AI$10,Data1!$AI$11:$AI$20</definedName>
    <definedName name="A125234850R_Data">Data1!$AI$11:$AI$20</definedName>
    <definedName name="A125234850R_Latest">Data1!$AI$20</definedName>
    <definedName name="A125234854X">Data1!$CB$1:$CB$10,Data1!$CB$11:$CB$20</definedName>
    <definedName name="A125234854X_Data">Data1!$CB$11:$CB$20</definedName>
    <definedName name="A125234854X_Latest">Data1!$CB$20</definedName>
    <definedName name="A125234858J">Data1!$CQ$1:$CQ$10,Data1!$CQ$11:$CQ$20</definedName>
    <definedName name="A125234858J_Data">Data1!$CQ$11:$CQ$20</definedName>
    <definedName name="A125234858J_Latest">Data1!$CQ$20</definedName>
    <definedName name="A125234862X">Data1!$DF$1:$DF$10,Data1!$DF$11:$DF$20</definedName>
    <definedName name="A125234862X_Data">Data1!$DF$11:$DF$20</definedName>
    <definedName name="A125234862X_Latest">Data1!$DF$20</definedName>
    <definedName name="A125234866J">Data1!$EY$1:$EY$10,Data1!$EY$11:$EY$20</definedName>
    <definedName name="A125234866J_Data">Data1!$EY$11:$EY$20</definedName>
    <definedName name="A125234866J_Latest">Data1!$EY$20</definedName>
    <definedName name="A125234870X">Data1!$T$1:$T$10,Data1!$T$11:$T$20</definedName>
    <definedName name="A125234870X_Data">Data1!$T$11:$T$20</definedName>
    <definedName name="A125234870X_Latest">Data1!$T$20</definedName>
    <definedName name="A125234874J">Data1!$AX$1:$AX$10,Data1!$AX$11:$AX$20</definedName>
    <definedName name="A125234874J_Data">Data1!$AX$11:$AX$20</definedName>
    <definedName name="A125234874J_Latest">Data1!$AX$20</definedName>
    <definedName name="A125234878T">Data1!$BM$1:$BM$10,Data1!$BM$11:$BM$20</definedName>
    <definedName name="A125234878T_Data">Data1!$BM$11:$BM$20</definedName>
    <definedName name="A125234878T_Latest">Data1!$BM$20</definedName>
    <definedName name="A125234882J">Data1!$EJ$1:$EJ$10,Data1!$EJ$11:$EJ$20</definedName>
    <definedName name="A125234882J_Data">Data1!$EJ$11:$EJ$20</definedName>
    <definedName name="A125234882J_Latest">Data1!$EJ$20</definedName>
    <definedName name="A125234886T">Data1!$E$1:$E$10,Data1!$E$11:$E$20</definedName>
    <definedName name="A125234886T_Data">Data1!$E$11:$E$20</definedName>
    <definedName name="A125234886T_Latest">Data1!$E$20</definedName>
    <definedName name="A125234890J">Data10!$T$1:$T$10,Data10!$T$11:$T$20</definedName>
    <definedName name="A125234890J_Data">Data10!$T$11:$T$20</definedName>
    <definedName name="A125234890J_Latest">Data10!$T$20</definedName>
    <definedName name="A125234894T">Data9!$FX$1:$FX$10,Data9!$FX$11:$FX$20</definedName>
    <definedName name="A125234894T_Data">Data9!$FX$11:$FX$20</definedName>
    <definedName name="A125234894T_Latest">Data9!$FX$20</definedName>
    <definedName name="A125234898A">Data9!$HQ$1:$HQ$10,Data9!$HQ$11:$HQ$20</definedName>
    <definedName name="A125234898A_Data">Data9!$HQ$11:$HQ$20</definedName>
    <definedName name="A125234898A_Latest">Data9!$HQ$20</definedName>
    <definedName name="A125234902F">Data9!$IF$1:$IF$10,Data9!$IF$11:$IF$20</definedName>
    <definedName name="A125234902F_Data">Data9!$IF$11:$IF$20</definedName>
    <definedName name="A125234902F_Latest">Data9!$IF$20</definedName>
    <definedName name="A125234906R">Data10!$E$1:$E$10,Data10!$E$11:$E$20</definedName>
    <definedName name="A125234906R_Data">Data10!$E$11:$E$20</definedName>
    <definedName name="A125234906R_Latest">Data10!$E$20</definedName>
    <definedName name="A125234910F">Data10!$AX$1:$AX$10,Data10!$AX$11:$AX$20</definedName>
    <definedName name="A125234910F_Data">Data10!$AX$11:$AX$20</definedName>
    <definedName name="A125234910F_Latest">Data10!$AX$20</definedName>
    <definedName name="A125234914R">Data9!$FI$1:$FI$10,Data9!$FI$11:$FI$20</definedName>
    <definedName name="A125234914R_Data">Data9!$FI$11:$FI$20</definedName>
    <definedName name="A125234914R_Latest">Data9!$FI$20</definedName>
    <definedName name="A125234918X">Data9!$GM$1:$GM$10,Data9!$GM$11:$GM$20</definedName>
    <definedName name="A125234918X_Data">Data9!$GM$11:$GM$20</definedName>
    <definedName name="A125234918X_Latest">Data9!$GM$20</definedName>
    <definedName name="A125234922R">Data9!$HB$1:$HB$10,Data9!$HB$11:$HB$20</definedName>
    <definedName name="A125234922R_Data">Data9!$HB$11:$HB$20</definedName>
    <definedName name="A125234922R_Latest">Data9!$HB$20</definedName>
    <definedName name="A125234926X">Data10!$AI$1:$AI$10,Data10!$AI$11:$AI$20</definedName>
    <definedName name="A125234926X_Data">Data10!$AI$11:$AI$20</definedName>
    <definedName name="A125234926X_Latest">Data10!$AI$20</definedName>
    <definedName name="A125234930R">Data9!$ET$1:$ET$10,Data9!$ET$11:$ET$20</definedName>
    <definedName name="A125234930R_Data">Data9!$ET$11:$ET$20</definedName>
    <definedName name="A125234930R_Latest">Data9!$ET$20</definedName>
    <definedName name="A125234934X">Data6!$AD$1:$AD$10,Data6!$AD$11:$AD$20</definedName>
    <definedName name="A125234934X_Data">Data6!$AD$11:$AD$20</definedName>
    <definedName name="A125234934X_Latest">Data6!$AD$20</definedName>
    <definedName name="A125234938J">Data5!$GH$1:$GH$10,Data5!$GH$11:$GH$20</definedName>
    <definedName name="A125234938J_Data">Data5!$GH$11:$GH$20</definedName>
    <definedName name="A125234938J_Latest">Data5!$GH$20</definedName>
    <definedName name="A125234942X">Data5!$IA$1:$IA$10,Data5!$IA$11:$IA$20</definedName>
    <definedName name="A125234942X_Data">Data5!$IA$11:$IA$20</definedName>
    <definedName name="A125234942X_Latest">Data5!$IA$20</definedName>
    <definedName name="A125234946J">Data5!$IP$1:$IP$10,Data5!$IP$11:$IP$20</definedName>
    <definedName name="A125234946J_Data">Data5!$IP$11:$IP$20</definedName>
    <definedName name="A125234946J_Latest">Data5!$IP$20</definedName>
    <definedName name="A125234950X">Data6!$O$1:$O$10,Data6!$O$11:$O$20</definedName>
    <definedName name="A125234950X_Data">Data6!$O$11:$O$20</definedName>
    <definedName name="A125234950X_Latest">Data6!$O$20</definedName>
    <definedName name="A125234954J">Data6!$BH$1:$BH$10,Data6!$BH$11:$BH$20</definedName>
    <definedName name="A125234954J_Data">Data6!$BH$11:$BH$20</definedName>
    <definedName name="A125234954J_Latest">Data6!$BH$20</definedName>
    <definedName name="A125234958T">Data5!$FS$1:$FS$10,Data5!$FS$11:$FS$20</definedName>
    <definedName name="A125234958T_Data">Data5!$FS$11:$FS$20</definedName>
    <definedName name="A125234958T_Latest">Data5!$FS$20</definedName>
    <definedName name="A125234962J">Data5!$GW$1:$GW$10,Data5!$GW$11:$GW$20</definedName>
    <definedName name="A125234962J_Data">Data5!$GW$11:$GW$20</definedName>
    <definedName name="A125234962J_Latest">Data5!$GW$20</definedName>
    <definedName name="A125234966T">Data5!$HL$1:$HL$10,Data5!$HL$11:$HL$20</definedName>
    <definedName name="A125234966T_Data">Data5!$HL$11:$HL$20</definedName>
    <definedName name="A125234966T_Latest">Data5!$HL$20</definedName>
    <definedName name="A125234970J">Data6!$AS$1:$AS$10,Data6!$AS$11:$AS$20</definedName>
    <definedName name="A125234970J_Data">Data6!$AS$11:$AS$20</definedName>
    <definedName name="A125234970J_Latest">Data6!$AS$20</definedName>
    <definedName name="A125234974T">Data5!$FD$1:$FD$10,Data5!$FD$11:$FD$20</definedName>
    <definedName name="A125234974T_Data">Data5!$FD$11:$FD$20</definedName>
    <definedName name="A125234974T_Latest">Data5!$FD$20</definedName>
    <definedName name="A125234978A">Data8!$Y$1:$Y$10,Data8!$Y$11:$Y$20</definedName>
    <definedName name="A125234978A_Data">Data8!$Y$11:$Y$20</definedName>
    <definedName name="A125234978A_Latest">Data8!$Y$20</definedName>
    <definedName name="A125234982T">Data7!$GC$1:$GC$10,Data7!$GC$11:$GC$20</definedName>
    <definedName name="A125234982T_Data">Data7!$GC$11:$GC$20</definedName>
    <definedName name="A125234982T_Latest">Data7!$GC$20</definedName>
    <definedName name="A125234986A">Data7!$HV$1:$HV$10,Data7!$HV$11:$HV$20</definedName>
    <definedName name="A125234986A_Data">Data7!$HV$11:$HV$20</definedName>
    <definedName name="A125234986A_Latest">Data7!$HV$20</definedName>
    <definedName name="A125234990T">Data7!$IK$1:$IK$10,Data7!$IK$11:$IK$20</definedName>
    <definedName name="A125234990T_Data">Data7!$IK$11:$IK$20</definedName>
    <definedName name="A125234990T_Latest">Data7!$IK$20</definedName>
    <definedName name="A125234994A">Data8!$J$1:$J$10,Data8!$J$11:$J$20</definedName>
    <definedName name="A125234994A_Data">Data8!$J$11:$J$20</definedName>
    <definedName name="A125234994A_Latest">Data8!$J$20</definedName>
    <definedName name="A125234998K">Data8!$BC$1:$BC$10,Data8!$BC$11:$BC$20</definedName>
    <definedName name="A125234998K_Data">Data8!$BC$11:$BC$20</definedName>
    <definedName name="A125234998K_Latest">Data8!$BC$20</definedName>
    <definedName name="A125235002T">Data7!$FN$1:$FN$10,Data7!$FN$11:$FN$20</definedName>
    <definedName name="A125235002T_Data">Data7!$FN$11:$FN$20</definedName>
    <definedName name="A125235002T_Latest">Data7!$FN$20</definedName>
    <definedName name="A125235006A">Data7!$GR$1:$GR$10,Data7!$GR$11:$GR$20</definedName>
    <definedName name="A125235006A_Data">Data7!$GR$11:$GR$20</definedName>
    <definedName name="A125235006A_Latest">Data7!$GR$20</definedName>
    <definedName name="A125235010T">Data7!$HG$1:$HG$10,Data7!$HG$11:$HG$20</definedName>
    <definedName name="A125235010T_Data">Data7!$HG$11:$HG$20</definedName>
    <definedName name="A125235010T_Latest">Data7!$HG$20</definedName>
    <definedName name="A125235014A">Data8!$AN$1:$AN$10,Data8!$AN$11:$AN$20</definedName>
    <definedName name="A125235014A_Data">Data8!$AN$11:$AN$20</definedName>
    <definedName name="A125235014A_Latest">Data8!$AN$20</definedName>
    <definedName name="A125235018K">Data7!$EY$1:$EY$10,Data7!$EY$11:$EY$20</definedName>
    <definedName name="A125235018K_Data">Data7!$EY$11:$EY$20</definedName>
    <definedName name="A125235018K_Latest">Data7!$EY$20</definedName>
    <definedName name="A125235022A">Data8!$GH$1:$GH$10,Data8!$GH$11:$GH$20</definedName>
    <definedName name="A125235022A_Data">Data8!$GH$11:$GH$20</definedName>
    <definedName name="A125235022A_Latest">Data8!$GH$20</definedName>
    <definedName name="A125235026K">Data8!$CV$1:$CV$10,Data8!$CV$11:$CV$20</definedName>
    <definedName name="A125235026K_Data">Data8!$CV$11:$CV$20</definedName>
    <definedName name="A125235026K_Latest">Data8!$CV$20</definedName>
    <definedName name="A125235030A">Data8!$EO$1:$EO$10,Data8!$EO$11:$EO$20</definedName>
    <definedName name="A125235030A_Data">Data8!$EO$11:$EO$20</definedName>
    <definedName name="A125235030A_Latest">Data8!$EO$20</definedName>
    <definedName name="A125235034K">Data8!$FD$1:$FD$10,Data8!$FD$11:$FD$20</definedName>
    <definedName name="A125235034K_Data">Data8!$FD$11:$FD$20</definedName>
    <definedName name="A125235034K_Latest">Data8!$FD$20</definedName>
    <definedName name="A125235038V">Data8!$FS$1:$FS$10,Data8!$FS$11:$FS$20</definedName>
    <definedName name="A125235038V_Data">Data8!$FS$11:$FS$20</definedName>
    <definedName name="A125235038V_Latest">Data8!$FS$20</definedName>
    <definedName name="A125235042K">Data8!$HL$1:$HL$10,Data8!$HL$11:$HL$20</definedName>
    <definedName name="A125235042K_Data">Data8!$HL$11:$HL$20</definedName>
    <definedName name="A125235042K_Latest">Data8!$HL$20</definedName>
    <definedName name="A125235046V">Data8!$CG$1:$CG$10,Data8!$CG$11:$CG$20</definedName>
    <definedName name="A125235046V_Data">Data8!$CG$11:$CG$20</definedName>
    <definedName name="A125235046V_Latest">Data8!$CG$20</definedName>
    <definedName name="A125235050K">Data8!$DK$1:$DK$10,Data8!$DK$11:$DK$20</definedName>
    <definedName name="A125235050K_Data">Data8!$DK$11:$DK$20</definedName>
    <definedName name="A125235050K_Latest">Data8!$DK$20</definedName>
    <definedName name="A125235054V">Data8!$DZ$1:$DZ$10,Data8!$DZ$11:$DZ$20</definedName>
    <definedName name="A125235054V_Data">Data8!$DZ$11:$DZ$20</definedName>
    <definedName name="A125235054V_Latest">Data8!$DZ$20</definedName>
    <definedName name="A125235058C">Data8!$GW$1:$GW$10,Data8!$GW$11:$GW$20</definedName>
    <definedName name="A125235058C_Data">Data8!$GW$11:$GW$20</definedName>
    <definedName name="A125235058C_Latest">Data8!$GW$20</definedName>
    <definedName name="A125235062V">Data8!$BR$1:$BR$10,Data8!$BR$11:$BR$20</definedName>
    <definedName name="A125235062V_Data">Data8!$BR$11:$BR$20</definedName>
    <definedName name="A125235062V_Latest">Data8!$BR$20</definedName>
    <definedName name="A125235066C">Data9!$DA$1:$DA$10,Data9!$DA$11:$DA$20</definedName>
    <definedName name="A125235066C_Data">Data9!$DA$11:$DA$20</definedName>
    <definedName name="A125235066C_Latest">Data9!$DA$20</definedName>
    <definedName name="A125235070V">Data9!$O$1:$O$10,Data9!$O$11:$O$20</definedName>
    <definedName name="A125235070V_Data">Data9!$O$11:$O$20</definedName>
    <definedName name="A125235070V_Latest">Data9!$O$20</definedName>
    <definedName name="A125235074C">Data9!$BH$1:$BH$10,Data9!$BH$11:$BH$20</definedName>
    <definedName name="A125235074C_Data">Data9!$BH$11:$BH$20</definedName>
    <definedName name="A125235074C_Latest">Data9!$BH$20</definedName>
    <definedName name="A125235078L">Data9!$BW$1:$BW$10,Data9!$BW$11:$BW$20</definedName>
    <definedName name="A125235078L_Data">Data9!$BW$11:$BW$20</definedName>
    <definedName name="A125235078L_Latest">Data9!$BW$20</definedName>
    <definedName name="A125235082C">Data9!$CL$1:$CL$10,Data9!$CL$11:$CL$20</definedName>
    <definedName name="A125235082C_Data">Data9!$CL$11:$CL$20</definedName>
    <definedName name="A125235082C_Latest">Data9!$CL$20</definedName>
    <definedName name="A125235086L">Data9!$EE$1:$EE$10,Data9!$EE$11:$EE$20</definedName>
    <definedName name="A125235086L_Data">Data9!$EE$11:$EE$20</definedName>
    <definedName name="A125235086L_Latest">Data9!$EE$20</definedName>
    <definedName name="A125235090C">Data8!$IP$1:$IP$10,Data8!$IP$11:$IP$20</definedName>
    <definedName name="A125235090C_Data">Data8!$IP$11:$IP$20</definedName>
    <definedName name="A125235090C_Latest">Data8!$IP$20</definedName>
    <definedName name="A125235094L">Data9!$AD$1:$AD$10,Data9!$AD$11:$AD$20</definedName>
    <definedName name="A125235094L_Data">Data9!$AD$11:$AD$20</definedName>
    <definedName name="A125235094L_Latest">Data9!$AD$20</definedName>
    <definedName name="A125235098W">Data9!$AS$1:$AS$10,Data9!$AS$11:$AS$20</definedName>
    <definedName name="A125235098W_Data">Data9!$AS$11:$AS$20</definedName>
    <definedName name="A125235098W_Latest">Data9!$AS$20</definedName>
    <definedName name="A125235102A">Data9!$DP$1:$DP$10,Data9!$DP$11:$DP$20</definedName>
    <definedName name="A125235102A_Data">Data9!$DP$11:$DP$20</definedName>
    <definedName name="A125235102A_Latest">Data9!$DP$20</definedName>
    <definedName name="A125235106K">Data8!$IA$1:$IA$10,Data8!$IA$11:$IA$20</definedName>
    <definedName name="A125235106K_Data">Data8!$IA$11:$IA$20</definedName>
    <definedName name="A125235106K_Latest">Data8!$IA$20</definedName>
    <definedName name="A125235110A">Data5!$DK$1:$DK$10,Data5!$DK$11:$DK$20</definedName>
    <definedName name="A125235110A_Data">Data5!$DK$11:$DK$20</definedName>
    <definedName name="A125235110A_Latest">Data5!$DK$20</definedName>
    <definedName name="A125235114K">Data5!$Y$1:$Y$10,Data5!$Y$11:$Y$20</definedName>
    <definedName name="A125235114K_Data">Data5!$Y$11:$Y$20</definedName>
    <definedName name="A125235114K_Latest">Data5!$Y$20</definedName>
    <definedName name="A125235118V">Data5!$BR$1:$BR$10,Data5!$BR$11:$BR$20</definedName>
    <definedName name="A125235118V_Data">Data5!$BR$11:$BR$20</definedName>
    <definedName name="A125235118V_Latest">Data5!$BR$20</definedName>
    <definedName name="A125235122K">Data5!$CG$1:$CG$10,Data5!$CG$11:$CG$20</definedName>
    <definedName name="A125235122K_Data">Data5!$CG$11:$CG$20</definedName>
    <definedName name="A125235122K_Latest">Data5!$CG$20</definedName>
    <definedName name="A125235126V">Data5!$CV$1:$CV$10,Data5!$CV$11:$CV$20</definedName>
    <definedName name="A125235126V_Data">Data5!$CV$11:$CV$20</definedName>
    <definedName name="A125235126V_Latest">Data5!$CV$20</definedName>
    <definedName name="A125235130K">Data5!$EO$1:$EO$10,Data5!$EO$11:$EO$20</definedName>
    <definedName name="A125235130K_Data">Data5!$EO$11:$EO$20</definedName>
    <definedName name="A125235130K_Latest">Data5!$EO$20</definedName>
    <definedName name="A125235134V">Data5!$J$1:$J$10,Data5!$J$11:$J$20</definedName>
    <definedName name="A125235134V_Data">Data5!$J$11:$J$20</definedName>
    <definedName name="A125235134V_Latest">Data5!$J$20</definedName>
    <definedName name="A125235138C">Data5!$AN$1:$AN$10,Data5!$AN$11:$AN$20</definedName>
    <definedName name="A125235138C_Data">Data5!$AN$11:$AN$20</definedName>
    <definedName name="A125235138C_Latest">Data5!$AN$20</definedName>
    <definedName name="A125235142V">Data5!$BC$1:$BC$10,Data5!$BC$11:$BC$20</definedName>
    <definedName name="A125235142V_Data">Data5!$BC$11:$BC$20</definedName>
    <definedName name="A125235142V_Latest">Data5!$BC$20</definedName>
    <definedName name="A125235146C">Data5!$DZ$1:$DZ$10,Data5!$DZ$11:$DZ$20</definedName>
    <definedName name="A125235146C_Data">Data5!$DZ$11:$DZ$20</definedName>
    <definedName name="A125235146C_Latest">Data5!$DZ$20</definedName>
    <definedName name="A125235150V">Data4!$IK$1:$IK$10,Data4!$IK$11:$IK$20</definedName>
    <definedName name="A125235150V_Data">Data4!$IK$11:$IK$20</definedName>
    <definedName name="A125235150V_Latest">Data4!$IK$20</definedName>
    <definedName name="A125235154C">Data6!$GM$1:$GM$10,Data6!$GM$11:$GM$20</definedName>
    <definedName name="A125235154C_Data">Data6!$GM$11:$GM$20</definedName>
    <definedName name="A125235154C_Latest">Data6!$GM$20</definedName>
    <definedName name="A125235158L">Data6!$DA$1:$DA$10,Data6!$DA$11:$DA$20</definedName>
    <definedName name="A125235158L_Data">Data6!$DA$11:$DA$20</definedName>
    <definedName name="A125235158L_Latest">Data6!$DA$20</definedName>
    <definedName name="A125235162C">Data6!$ET$1:$ET$10,Data6!$ET$11:$ET$20</definedName>
    <definedName name="A125235162C_Data">Data6!$ET$11:$ET$20</definedName>
    <definedName name="A125235162C_Latest">Data6!$ET$20</definedName>
    <definedName name="A125235166L">Data6!$FI$1:$FI$10,Data6!$FI$11:$FI$20</definedName>
    <definedName name="A125235166L_Data">Data6!$FI$11:$FI$20</definedName>
    <definedName name="A125235166L_Latest">Data6!$FI$20</definedName>
    <definedName name="A125235170C">Data6!$FX$1:$FX$10,Data6!$FX$11:$FX$20</definedName>
    <definedName name="A125235170C_Data">Data6!$FX$11:$FX$20</definedName>
    <definedName name="A125235170C_Latest">Data6!$FX$20</definedName>
    <definedName name="A125235174L">Data6!$HQ$1:$HQ$10,Data6!$HQ$11:$HQ$20</definedName>
    <definedName name="A125235174L_Data">Data6!$HQ$11:$HQ$20</definedName>
    <definedName name="A125235174L_Latest">Data6!$HQ$20</definedName>
    <definedName name="A125235178W">Data6!$CL$1:$CL$10,Data6!$CL$11:$CL$20</definedName>
    <definedName name="A125235178W_Data">Data6!$CL$11:$CL$20</definedName>
    <definedName name="A125235178W_Latest">Data6!$CL$20</definedName>
    <definedName name="A125235182L">Data6!$DP$1:$DP$10,Data6!$DP$11:$DP$20</definedName>
    <definedName name="A125235182L_Data">Data6!$DP$11:$DP$20</definedName>
    <definedName name="A125235182L_Latest">Data6!$DP$20</definedName>
    <definedName name="A125235186W">Data6!$EE$1:$EE$10,Data6!$EE$11:$EE$20</definedName>
    <definedName name="A125235186W_Data">Data6!$EE$11:$EE$20</definedName>
    <definedName name="A125235186W_Latest">Data6!$EE$20</definedName>
    <definedName name="A125235190L">Data6!$HB$1:$HB$10,Data6!$HB$11:$HB$20</definedName>
    <definedName name="A125235190L_Data">Data6!$HB$11:$HB$20</definedName>
    <definedName name="A125235190L_Latest">Data6!$HB$20</definedName>
    <definedName name="A125235194W">Data6!$BW$1:$BW$10,Data6!$BW$11:$BW$20</definedName>
    <definedName name="A125235194W_Data">Data6!$BW$11:$BW$20</definedName>
    <definedName name="A125235194W_Latest">Data6!$BW$20</definedName>
    <definedName name="A125235198F">Data7!$DF$1:$DF$10,Data7!$DF$11:$DF$20</definedName>
    <definedName name="A125235198F_Data">Data7!$DF$11:$DF$20</definedName>
    <definedName name="A125235198F_Latest">Data7!$DF$20</definedName>
    <definedName name="A125235202K">Data7!$T$1:$T$10,Data7!$T$11:$T$20</definedName>
    <definedName name="A125235202K_Data">Data7!$T$11:$T$20</definedName>
    <definedName name="A125235202K_Latest">Data7!$T$20</definedName>
    <definedName name="A125235206V">Data7!$BM$1:$BM$10,Data7!$BM$11:$BM$20</definedName>
    <definedName name="A125235206V_Data">Data7!$BM$11:$BM$20</definedName>
    <definedName name="A125235206V_Latest">Data7!$BM$20</definedName>
    <definedName name="A125235210K">Data7!$CB$1:$CB$10,Data7!$CB$11:$CB$20</definedName>
    <definedName name="A125235210K_Data">Data7!$CB$11:$CB$20</definedName>
    <definedName name="A125235210K_Latest">Data7!$CB$20</definedName>
    <definedName name="A125235214V">Data7!$CQ$1:$CQ$10,Data7!$CQ$11:$CQ$20</definedName>
    <definedName name="A125235214V_Data">Data7!$CQ$11:$CQ$20</definedName>
    <definedName name="A125235214V_Latest">Data7!$CQ$20</definedName>
    <definedName name="A125235218C">Data7!$EJ$1:$EJ$10,Data7!$EJ$11:$EJ$20</definedName>
    <definedName name="A125235218C_Data">Data7!$EJ$11:$EJ$20</definedName>
    <definedName name="A125235218C_Latest">Data7!$EJ$20</definedName>
    <definedName name="A125235222V">Data7!$E$1:$E$10,Data7!$E$11:$E$20</definedName>
    <definedName name="A125235222V_Data">Data7!$E$11:$E$20</definedName>
    <definedName name="A125235222V_Latest">Data7!$E$20</definedName>
    <definedName name="A125235226C">Data7!$AI$1:$AI$10,Data7!$AI$11:$AI$20</definedName>
    <definedName name="A125235226C_Data">Data7!$AI$11:$AI$20</definedName>
    <definedName name="A125235226C_Latest">Data7!$AI$20</definedName>
    <definedName name="A125235230V">Data7!$AX$1:$AX$10,Data7!$AX$11:$AX$20</definedName>
    <definedName name="A125235230V_Data">Data7!$AX$11:$AX$20</definedName>
    <definedName name="A125235230V_Latest">Data7!$AX$20</definedName>
    <definedName name="A125235234C">Data7!$DU$1:$DU$10,Data7!$DU$11:$DU$20</definedName>
    <definedName name="A125235234C_Data">Data7!$DU$11:$DU$20</definedName>
    <definedName name="A125235234C_Latest">Data7!$DU$20</definedName>
    <definedName name="A125235238L">Data6!$IF$1:$IF$10,Data6!$IF$11:$IF$20</definedName>
    <definedName name="A125235238L_Data">Data6!$IF$11:$IF$20</definedName>
    <definedName name="A125235238L_Latest">Data6!$IF$20</definedName>
    <definedName name="A125235242C">Data2!$GW$1:$GW$10,Data2!$GW$11:$GW$20</definedName>
    <definedName name="A125235242C_Data">Data2!$GW$11:$GW$20</definedName>
    <definedName name="A125235242C_Latest">Data2!$GW$20</definedName>
    <definedName name="A125235246L">Data2!$DK$1:$DK$10,Data2!$DK$11:$DK$20</definedName>
    <definedName name="A125235246L_Data">Data2!$DK$11:$DK$20</definedName>
    <definedName name="A125235246L_Latest">Data2!$DK$20</definedName>
    <definedName name="A125235250C">Data2!$FD$1:$FD$10,Data2!$FD$11:$FD$20</definedName>
    <definedName name="A125235250C_Data">Data2!$FD$11:$FD$20</definedName>
    <definedName name="A125235250C_Latest">Data2!$FD$20</definedName>
    <definedName name="A125235254L">Data2!$FS$1:$FS$10,Data2!$FS$11:$FS$20</definedName>
    <definedName name="A125235254L_Data">Data2!$FS$11:$FS$20</definedName>
    <definedName name="A125235254L_Latest">Data2!$FS$20</definedName>
    <definedName name="A125235258W">Data2!$GH$1:$GH$10,Data2!$GH$11:$GH$20</definedName>
    <definedName name="A125235258W_Data">Data2!$GH$11:$GH$20</definedName>
    <definedName name="A125235258W_Latest">Data2!$GH$20</definedName>
    <definedName name="A125235262L">Data2!$IA$1:$IA$10,Data2!$IA$11:$IA$20</definedName>
    <definedName name="A125235262L_Data">Data2!$IA$11:$IA$20</definedName>
    <definedName name="A125235262L_Latest">Data2!$IA$20</definedName>
    <definedName name="A125235266W">Data2!$CV$1:$CV$10,Data2!$CV$11:$CV$20</definedName>
    <definedName name="A125235266W_Data">Data2!$CV$11:$CV$20</definedName>
    <definedName name="A125235266W_Latest">Data2!$CV$20</definedName>
    <definedName name="A125235270L">Data2!$DZ$1:$DZ$10,Data2!$DZ$11:$DZ$20</definedName>
    <definedName name="A125235270L_Data">Data2!$DZ$11:$DZ$20</definedName>
    <definedName name="A125235270L_Latest">Data2!$DZ$20</definedName>
    <definedName name="A125235274W">Data2!$EO$1:$EO$10,Data2!$EO$11:$EO$20</definedName>
    <definedName name="A125235274W_Data">Data2!$EO$11:$EO$20</definedName>
    <definedName name="A125235274W_Latest">Data2!$EO$20</definedName>
    <definedName name="A125235278F">Data2!$HL$1:$HL$10,Data2!$HL$11:$HL$20</definedName>
    <definedName name="A125235278F_Data">Data2!$HL$11:$HL$20</definedName>
    <definedName name="A125235278F_Latest">Data2!$HL$20</definedName>
    <definedName name="A125235282W">Data2!$CG$1:$CG$10,Data2!$CG$11:$CG$20</definedName>
    <definedName name="A125235282W_Data">Data2!$CG$11:$CG$20</definedName>
    <definedName name="A125235282W_Latest">Data2!$CG$20</definedName>
    <definedName name="A125235638X">Data4!$GR$1:$GR$10,Data4!$GR$11:$GR$20</definedName>
    <definedName name="A125235638X_Data">Data4!$GR$11:$GR$20</definedName>
    <definedName name="A125235638X_Latest">Data4!$GR$20</definedName>
    <definedName name="A125235642R">Data4!$DF$1:$DF$10,Data4!$DF$11:$DF$20</definedName>
    <definedName name="A125235642R_Data">Data4!$DF$11:$DF$20</definedName>
    <definedName name="A125235642R_Latest">Data4!$DF$20</definedName>
    <definedName name="A125235646X">Data4!$EY$1:$EY$10,Data4!$EY$11:$EY$20</definedName>
    <definedName name="A125235646X_Data">Data4!$EY$11:$EY$20</definedName>
    <definedName name="A125235646X_Latest">Data4!$EY$20</definedName>
    <definedName name="A125235650R">Data4!$FN$1:$FN$10,Data4!$FN$11:$FN$20</definedName>
    <definedName name="A125235650R_Data">Data4!$FN$11:$FN$20</definedName>
    <definedName name="A125235650R_Latest">Data4!$FN$20</definedName>
    <definedName name="A125235654X">Data4!$GC$1:$GC$10,Data4!$GC$11:$GC$20</definedName>
    <definedName name="A125235654X_Data">Data4!$GC$11:$GC$20</definedName>
    <definedName name="A125235654X_Latest">Data4!$GC$20</definedName>
    <definedName name="A125235658J">Data4!$HV$1:$HV$10,Data4!$HV$11:$HV$20</definedName>
    <definedName name="A125235658J_Data">Data4!$HV$11:$HV$20</definedName>
    <definedName name="A125235658J_Latest">Data4!$HV$20</definedName>
    <definedName name="A125235662X">Data4!$CQ$1:$CQ$10,Data4!$CQ$11:$CQ$20</definedName>
    <definedName name="A125235662X_Data">Data4!$CQ$11:$CQ$20</definedName>
    <definedName name="A125235662X_Latest">Data4!$CQ$20</definedName>
    <definedName name="A125235666J">Data4!$DU$1:$DU$10,Data4!$DU$11:$DU$20</definedName>
    <definedName name="A125235666J_Data">Data4!$DU$11:$DU$20</definedName>
    <definedName name="A125235666J_Latest">Data4!$DU$20</definedName>
    <definedName name="A125235670X">Data4!$EJ$1:$EJ$10,Data4!$EJ$11:$EJ$20</definedName>
    <definedName name="A125235670X_Data">Data4!$EJ$11:$EJ$20</definedName>
    <definedName name="A125235670X_Latest">Data4!$EJ$20</definedName>
    <definedName name="A125235674J">Data4!$HG$1:$HG$10,Data4!$HG$11:$HG$20</definedName>
    <definedName name="A125235674J_Data">Data4!$HG$11:$HG$20</definedName>
    <definedName name="A125235674J_Latest">Data4!$HG$20</definedName>
    <definedName name="A125235678T">Data4!$CB$1:$CB$10,Data4!$CB$11:$CB$20</definedName>
    <definedName name="A125235678T_Data">Data4!$CB$11:$CB$20</definedName>
    <definedName name="A125235678T_Latest">Data4!$CB$20</definedName>
    <definedName name="A125236034C">Data2!$AN$1:$AN$10,Data2!$AN$11:$AN$20</definedName>
    <definedName name="A125236034C_Data">Data2!$AN$11:$AN$20</definedName>
    <definedName name="A125236034C_Latest">Data2!$AN$20</definedName>
    <definedName name="A125236038L">Data1!$GR$1:$GR$10,Data1!$GR$11:$GR$20</definedName>
    <definedName name="A125236038L_Data">Data1!$GR$11:$GR$20</definedName>
    <definedName name="A125236038L_Latest">Data1!$GR$20</definedName>
    <definedName name="A125236042C">Data1!$IK$1:$IK$10,Data1!$IK$11:$IK$20</definedName>
    <definedName name="A125236042C_Data">Data1!$IK$11:$IK$20</definedName>
    <definedName name="A125236042C_Latest">Data1!$IK$20</definedName>
    <definedName name="A125236046L">Data2!$J$1:$J$10,Data2!$J$11:$J$20</definedName>
    <definedName name="A125236046L_Data">Data2!$J$11:$J$20</definedName>
    <definedName name="A125236046L_Latest">Data2!$J$20</definedName>
    <definedName name="A125236050C">Data2!$Y$1:$Y$10,Data2!$Y$11:$Y$20</definedName>
    <definedName name="A125236050C_Data">Data2!$Y$11:$Y$20</definedName>
    <definedName name="A125236050C_Latest">Data2!$Y$20</definedName>
    <definedName name="A125236054L">Data2!$BR$1:$BR$10,Data2!$BR$11:$BR$20</definedName>
    <definedName name="A125236054L_Data">Data2!$BR$11:$BR$20</definedName>
    <definedName name="A125236054L_Latest">Data2!$BR$20</definedName>
    <definedName name="A125236058W">Data1!$GC$1:$GC$10,Data1!$GC$11:$GC$20</definedName>
    <definedName name="A125236058W_Data">Data1!$GC$11:$GC$20</definedName>
    <definedName name="A125236058W_Latest">Data1!$GC$20</definedName>
    <definedName name="A125236062L">Data1!$HG$1:$HG$10,Data1!$HG$11:$HG$20</definedName>
    <definedName name="A125236062L_Data">Data1!$HG$11:$HG$20</definedName>
    <definedName name="A125236062L_Latest">Data1!$HG$20</definedName>
    <definedName name="A125236066W">Data1!$HV$1:$HV$10,Data1!$HV$11:$HV$20</definedName>
    <definedName name="A125236066W_Data">Data1!$HV$11:$HV$20</definedName>
    <definedName name="A125236066W_Latest">Data1!$HV$20</definedName>
    <definedName name="A125236070L">Data2!$BC$1:$BC$10,Data2!$BC$11:$BC$20</definedName>
    <definedName name="A125236070L_Data">Data2!$BC$11:$BC$20</definedName>
    <definedName name="A125236070L_Latest">Data2!$BC$20</definedName>
    <definedName name="A125236074W">Data1!$FN$1:$FN$10,Data1!$FN$11:$FN$20</definedName>
    <definedName name="A125236074W_Data">Data1!$FN$11:$FN$20</definedName>
    <definedName name="A125236074W_Latest">Data1!$FN$20</definedName>
    <definedName name="A125236430F">Data3!$DP$1:$DP$10,Data3!$DP$11:$DP$20</definedName>
    <definedName name="A125236430F_Data">Data3!$DP$11:$DP$20</definedName>
    <definedName name="A125236430F_Latest">Data3!$DP$20</definedName>
    <definedName name="A125236434R">Data3!$AD$1:$AD$10,Data3!$AD$11:$AD$20</definedName>
    <definedName name="A125236434R_Data">Data3!$AD$11:$AD$20</definedName>
    <definedName name="A125236434R_Latest">Data3!$AD$20</definedName>
    <definedName name="A125236438X">Data3!$BW$1:$BW$10,Data3!$BW$11:$BW$20</definedName>
    <definedName name="A125236438X_Data">Data3!$BW$11:$BW$20</definedName>
    <definedName name="A125236438X_Latest">Data3!$BW$20</definedName>
    <definedName name="A125236442R">Data3!$CL$1:$CL$10,Data3!$CL$11:$CL$20</definedName>
    <definedName name="A125236442R_Data">Data3!$CL$11:$CL$20</definedName>
    <definedName name="A125236442R_Latest">Data3!$CL$20</definedName>
    <definedName name="A125236446X">Data3!$DA$1:$DA$10,Data3!$DA$11:$DA$20</definedName>
    <definedName name="A125236446X_Data">Data3!$DA$11:$DA$20</definedName>
    <definedName name="A125236446X_Latest">Data3!$DA$20</definedName>
    <definedName name="A125236450R">Data3!$ET$1:$ET$10,Data3!$ET$11:$ET$20</definedName>
    <definedName name="A125236450R_Data">Data3!$ET$11:$ET$20</definedName>
    <definedName name="A125236450R_Latest">Data3!$ET$20</definedName>
    <definedName name="A125236454X">Data3!$O$1:$O$10,Data3!$O$11:$O$20</definedName>
    <definedName name="A125236454X_Data">Data3!$O$11:$O$20</definedName>
    <definedName name="A125236454X_Latest">Data3!$O$20</definedName>
    <definedName name="A125236458J">Data3!$AS$1:$AS$10,Data3!$AS$11:$AS$20</definedName>
    <definedName name="A125236458J_Data">Data3!$AS$11:$AS$20</definedName>
    <definedName name="A125236458J_Latest">Data3!$AS$20</definedName>
    <definedName name="A125236462X">Data3!$BH$1:$BH$10,Data3!$BH$11:$BH$20</definedName>
    <definedName name="A125236462X_Data">Data3!$BH$11:$BH$20</definedName>
    <definedName name="A125236462X_Latest">Data3!$BH$20</definedName>
    <definedName name="A125236466J">Data3!$EE$1:$EE$10,Data3!$EE$11:$EE$20</definedName>
    <definedName name="A125236466J_Data">Data3!$EE$11:$EE$20</definedName>
    <definedName name="A125236466J_Latest">Data3!$EE$20</definedName>
    <definedName name="A125236470X">Data2!$IP$1:$IP$10,Data2!$IP$11:$IP$20</definedName>
    <definedName name="A125236470X_Data">Data2!$IP$11:$IP$20</definedName>
    <definedName name="A125236470X_Latest">Data2!$IP$20</definedName>
    <definedName name="A125236826A">Data4!$AI$1:$AI$10,Data4!$AI$11:$AI$20</definedName>
    <definedName name="A125236826A_Data">Data4!$AI$11:$AI$20</definedName>
    <definedName name="A125236826A_Latest">Data4!$AI$20</definedName>
    <definedName name="A125236830T">Data3!$GM$1:$GM$10,Data3!$GM$11:$GM$20</definedName>
    <definedName name="A125236830T_Data">Data3!$GM$11:$GM$20</definedName>
    <definedName name="A125236830T_Latest">Data3!$GM$20</definedName>
    <definedName name="A125236834A">Data3!$IF$1:$IF$10,Data3!$IF$11:$IF$20</definedName>
    <definedName name="A125236834A_Data">Data3!$IF$11:$IF$20</definedName>
    <definedName name="A125236834A_Latest">Data3!$IF$20</definedName>
    <definedName name="A125236838K">Data4!$E$1:$E$10,Data4!$E$11:$E$20</definedName>
    <definedName name="A125236838K_Data">Data4!$E$11:$E$20</definedName>
    <definedName name="A125236838K_Latest">Data4!$E$20</definedName>
    <definedName name="A125236842A">Data4!$T$1:$T$10,Data4!$T$11:$T$20</definedName>
    <definedName name="A125236842A_Data">Data4!$T$11:$T$20</definedName>
    <definedName name="A125236842A_Latest">Data4!$T$20</definedName>
    <definedName name="A125236846K">Data4!$BM$1:$BM$10,Data4!$BM$11:$BM$20</definedName>
    <definedName name="A125236846K_Data">Data4!$BM$11:$BM$20</definedName>
    <definedName name="A125236846K_Latest">Data4!$BM$20</definedName>
    <definedName name="A125236850A">Data3!$FX$1:$FX$10,Data3!$FX$11:$FX$20</definedName>
    <definedName name="A125236850A_Data">Data3!$FX$11:$FX$20</definedName>
    <definedName name="A125236850A_Latest">Data3!$FX$20</definedName>
    <definedName name="A125236854K">Data3!$HB$1:$HB$10,Data3!$HB$11:$HB$20</definedName>
    <definedName name="A125236854K_Data">Data3!$HB$11:$HB$20</definedName>
    <definedName name="A125236854K_Latest">Data3!$HB$20</definedName>
    <definedName name="A125236858V">Data3!$HQ$1:$HQ$10,Data3!$HQ$11:$HQ$20</definedName>
    <definedName name="A125236858V_Data">Data3!$HQ$11:$HQ$20</definedName>
    <definedName name="A125236858V_Latest">Data3!$HQ$20</definedName>
    <definedName name="A125236862K">Data4!$AX$1:$AX$10,Data4!$AX$11:$AX$20</definedName>
    <definedName name="A125236862K_Data">Data4!$AX$11:$AX$20</definedName>
    <definedName name="A125236862K_Latest">Data4!$AX$20</definedName>
    <definedName name="A125236866V">Data3!$FI$1:$FI$10,Data3!$FI$11:$FI$20</definedName>
    <definedName name="A125236866V_Data">Data3!$FI$11:$FI$20</definedName>
    <definedName name="A125236866V_Latest">Data3!$FI$20</definedName>
    <definedName name="A125237222F">Data1!$ED$1:$ED$10,Data1!$ED$11:$ED$20</definedName>
    <definedName name="A125237222F_Data">Data1!$ED$11:$ED$20</definedName>
    <definedName name="A125237222F_Latest">Data1!$ED$20</definedName>
    <definedName name="A125237226R">Data1!$AR$1:$AR$10,Data1!$AR$11:$AR$20</definedName>
    <definedName name="A125237226R_Data">Data1!$AR$11:$AR$20</definedName>
    <definedName name="A125237226R_Latest">Data1!$AR$20</definedName>
    <definedName name="A125237230F">Data1!$CK$1:$CK$10,Data1!$CK$11:$CK$20</definedName>
    <definedName name="A125237230F_Data">Data1!$CK$11:$CK$20</definedName>
    <definedName name="A125237230F_Latest">Data1!$CK$20</definedName>
    <definedName name="A125237234R">Data1!$CZ$1:$CZ$10,Data1!$CZ$11:$CZ$20</definedName>
    <definedName name="A125237234R_Data">Data1!$CZ$11:$CZ$20</definedName>
    <definedName name="A125237234R_Latest">Data1!$CZ$20</definedName>
    <definedName name="A125237238X">Data1!$DO$1:$DO$10,Data1!$DO$11:$DO$20</definedName>
    <definedName name="A125237238X_Data">Data1!$DO$11:$DO$20</definedName>
    <definedName name="A125237238X_Latest">Data1!$DO$20</definedName>
    <definedName name="A125237242R">Data1!$FH$1:$FH$10,Data1!$FH$11:$FH$20</definedName>
    <definedName name="A125237242R_Data">Data1!$FH$11:$FH$20</definedName>
    <definedName name="A125237242R_Latest">Data1!$FH$20</definedName>
    <definedName name="A125237246X">Data1!$AC$1:$AC$10,Data1!$AC$11:$AC$20</definedName>
    <definedName name="A125237246X_Data">Data1!$AC$11:$AC$20</definedName>
    <definedName name="A125237246X_Latest">Data1!$AC$20</definedName>
    <definedName name="A125237250R">Data1!$BG$1:$BG$10,Data1!$BG$11:$BG$20</definedName>
    <definedName name="A125237250R_Data">Data1!$BG$11:$BG$20</definedName>
    <definedName name="A125237250R_Latest">Data1!$BG$20</definedName>
    <definedName name="A125237254X">Data1!$BV$1:$BV$10,Data1!$BV$11:$BV$20</definedName>
    <definedName name="A125237254X_Data">Data1!$BV$11:$BV$20</definedName>
    <definedName name="A125237254X_Latest">Data1!$BV$20</definedName>
    <definedName name="A125237258J">Data1!$ES$1:$ES$10,Data1!$ES$11:$ES$20</definedName>
    <definedName name="A125237258J_Data">Data1!$ES$11:$ES$20</definedName>
    <definedName name="A125237258J_Latest">Data1!$ES$20</definedName>
    <definedName name="A125237262X">Data1!$N$1:$N$10,Data1!$N$11:$N$20</definedName>
    <definedName name="A125237262X_Data">Data1!$N$11:$N$20</definedName>
    <definedName name="A125237262X_Latest">Data1!$N$20</definedName>
    <definedName name="A125237266J">Data10!$AC$1:$AC$10,Data10!$AC$11:$AC$20</definedName>
    <definedName name="A125237266J_Data">Data10!$AC$11:$AC$20</definedName>
    <definedName name="A125237266J_Latest">Data10!$AC$20</definedName>
    <definedName name="A125237270X">Data9!$GG$1:$GG$10,Data9!$GG$11:$GG$20</definedName>
    <definedName name="A125237270X_Data">Data9!$GG$11:$GG$20</definedName>
    <definedName name="A125237270X_Latest">Data9!$GG$20</definedName>
    <definedName name="A125237274J">Data9!$HZ$1:$HZ$10,Data9!$HZ$11:$HZ$20</definedName>
    <definedName name="A125237274J_Data">Data9!$HZ$11:$HZ$20</definedName>
    <definedName name="A125237274J_Latest">Data9!$HZ$20</definedName>
    <definedName name="A125237278T">Data9!$IO$1:$IO$10,Data9!$IO$11:$IO$20</definedName>
    <definedName name="A125237278T_Data">Data9!$IO$11:$IO$20</definedName>
    <definedName name="A125237278T_Latest">Data9!$IO$20</definedName>
    <definedName name="A125237282J">Data10!$N$1:$N$10,Data10!$N$11:$N$20</definedName>
    <definedName name="A125237282J_Data">Data10!$N$11:$N$20</definedName>
    <definedName name="A125237282J_Latest">Data10!$N$20</definedName>
    <definedName name="A125237286T">Data10!$BG$1:$BG$10,Data10!$BG$11:$BG$20</definedName>
    <definedName name="A125237286T_Data">Data10!$BG$11:$BG$20</definedName>
    <definedName name="A125237286T_Latest">Data10!$BG$20</definedName>
    <definedName name="A125237290J">Data9!$FR$1:$FR$10,Data9!$FR$11:$FR$20</definedName>
    <definedName name="A125237290J_Data">Data9!$FR$11:$FR$20</definedName>
    <definedName name="A125237290J_Latest">Data9!$FR$20</definedName>
    <definedName name="A125237294T">Data9!$GV$1:$GV$10,Data9!$GV$11:$GV$20</definedName>
    <definedName name="A125237294T_Data">Data9!$GV$11:$GV$20</definedName>
    <definedName name="A125237294T_Latest">Data9!$GV$20</definedName>
    <definedName name="A125237298A">Data9!$HK$1:$HK$10,Data9!$HK$11:$HK$20</definedName>
    <definedName name="A125237298A_Data">Data9!$HK$11:$HK$20</definedName>
    <definedName name="A125237298A_Latest">Data9!$HK$20</definedName>
    <definedName name="A125237302F">Data10!$AR$1:$AR$10,Data10!$AR$11:$AR$20</definedName>
    <definedName name="A125237302F_Data">Data10!$AR$11:$AR$20</definedName>
    <definedName name="A125237302F_Latest">Data10!$AR$20</definedName>
    <definedName name="A125237306R">Data9!$FC$1:$FC$10,Data9!$FC$11:$FC$20</definedName>
    <definedName name="A125237306R_Data">Data9!$FC$11:$FC$20</definedName>
    <definedName name="A125237306R_Latest">Data9!$FC$20</definedName>
    <definedName name="A125237310F">Data6!$AM$1:$AM$10,Data6!$AM$11:$AM$20</definedName>
    <definedName name="A125237310F_Data">Data6!$AM$11:$AM$20</definedName>
    <definedName name="A125237310F_Latest">Data6!$AM$20</definedName>
    <definedName name="A125237314R">Data5!$GQ$1:$GQ$10,Data5!$GQ$11:$GQ$20</definedName>
    <definedName name="A125237314R_Data">Data5!$GQ$11:$GQ$20</definedName>
    <definedName name="A125237314R_Latest">Data5!$GQ$20</definedName>
    <definedName name="A125237318X">Data5!$IJ$1:$IJ$10,Data5!$IJ$11:$IJ$20</definedName>
    <definedName name="A125237318X_Data">Data5!$IJ$11:$IJ$20</definedName>
    <definedName name="A125237318X_Latest">Data5!$IJ$20</definedName>
    <definedName name="A125237322R">Data6!$I$1:$I$10,Data6!$I$11:$I$20</definedName>
    <definedName name="A125237322R_Data">Data6!$I$11:$I$20</definedName>
    <definedName name="A125237322R_Latest">Data6!$I$20</definedName>
    <definedName name="A125237326X">Data6!$X$1:$X$10,Data6!$X$11:$X$20</definedName>
    <definedName name="A125237326X_Data">Data6!$X$11:$X$20</definedName>
    <definedName name="A125237326X_Latest">Data6!$X$20</definedName>
    <definedName name="A125237330R">Data6!$BQ$1:$BQ$10,Data6!$BQ$11:$BQ$20</definedName>
    <definedName name="A125237330R_Data">Data6!$BQ$11:$BQ$20</definedName>
    <definedName name="A125237330R_Latest">Data6!$BQ$20</definedName>
    <definedName name="A125237334X">Data5!$GB$1:$GB$10,Data5!$GB$11:$GB$20</definedName>
    <definedName name="A125237334X_Data">Data5!$GB$11:$GB$20</definedName>
    <definedName name="A125237334X_Latest">Data5!$GB$20</definedName>
    <definedName name="A125237338J">Data5!$HF$1:$HF$10,Data5!$HF$11:$HF$20</definedName>
    <definedName name="A125237338J_Data">Data5!$HF$11:$HF$20</definedName>
    <definedName name="A125237338J_Latest">Data5!$HF$20</definedName>
    <definedName name="A125237342X">Data5!$HU$1:$HU$10,Data5!$HU$11:$HU$20</definedName>
    <definedName name="A125237342X_Data">Data5!$HU$11:$HU$20</definedName>
    <definedName name="A125237342X_Latest">Data5!$HU$20</definedName>
    <definedName name="A125237346J">Data6!$BB$1:$BB$10,Data6!$BB$11:$BB$20</definedName>
    <definedName name="A125237346J_Data">Data6!$BB$11:$BB$20</definedName>
    <definedName name="A125237346J_Latest">Data6!$BB$20</definedName>
    <definedName name="A125237350X">Data5!$FM$1:$FM$10,Data5!$FM$11:$FM$20</definedName>
    <definedName name="A125237350X_Data">Data5!$FM$11:$FM$20</definedName>
    <definedName name="A125237350X_Latest">Data5!$FM$20</definedName>
    <definedName name="A125237354J">Data8!$AH$1:$AH$10,Data8!$AH$11:$AH$20</definedName>
    <definedName name="A125237354J_Data">Data8!$AH$11:$AH$20</definedName>
    <definedName name="A125237354J_Latest">Data8!$AH$20</definedName>
    <definedName name="A125237358T">Data7!$GL$1:$GL$10,Data7!$GL$11:$GL$20</definedName>
    <definedName name="A125237358T_Data">Data7!$GL$11:$GL$20</definedName>
    <definedName name="A125237358T_Latest">Data7!$GL$20</definedName>
    <definedName name="A125237362J">Data7!$IE$1:$IE$10,Data7!$IE$11:$IE$20</definedName>
    <definedName name="A125237362J_Data">Data7!$IE$11:$IE$20</definedName>
    <definedName name="A125237362J_Latest">Data7!$IE$20</definedName>
    <definedName name="A125237366T">Data8!$D$1:$D$10,Data8!$D$11:$D$20</definedName>
    <definedName name="A125237366T_Data">Data8!$D$11:$D$20</definedName>
    <definedName name="A125237366T_Latest">Data8!$D$20</definedName>
    <definedName name="A125237370J">Data8!$S$1:$S$10,Data8!$S$11:$S$20</definedName>
    <definedName name="A125237370J_Data">Data8!$S$11:$S$20</definedName>
    <definedName name="A125237370J_Latest">Data8!$S$20</definedName>
    <definedName name="A125237374T">Data8!$BL$1:$BL$10,Data8!$BL$11:$BL$20</definedName>
    <definedName name="A125237374T_Data">Data8!$BL$11:$BL$20</definedName>
    <definedName name="A125237374T_Latest">Data8!$BL$20</definedName>
    <definedName name="A125237378A">Data7!$FW$1:$FW$10,Data7!$FW$11:$FW$20</definedName>
    <definedName name="A125237378A_Data">Data7!$FW$11:$FW$20</definedName>
    <definedName name="A125237378A_Latest">Data7!$FW$20</definedName>
    <definedName name="A125237382T">Data7!$HA$1:$HA$10,Data7!$HA$11:$HA$20</definedName>
    <definedName name="A125237382T_Data">Data7!$HA$11:$HA$20</definedName>
    <definedName name="A125237382T_Latest">Data7!$HA$20</definedName>
    <definedName name="A125237386A">Data7!$HP$1:$HP$10,Data7!$HP$11:$HP$20</definedName>
    <definedName name="A125237386A_Data">Data7!$HP$11:$HP$20</definedName>
    <definedName name="A125237386A_Latest">Data7!$HP$20</definedName>
    <definedName name="A125237390T">Data8!$AW$1:$AW$10,Data8!$AW$11:$AW$20</definedName>
    <definedName name="A125237390T_Data">Data8!$AW$11:$AW$20</definedName>
    <definedName name="A125237390T_Latest">Data8!$AW$20</definedName>
    <definedName name="A125237394A">Data7!$FH$1:$FH$10,Data7!$FH$11:$FH$20</definedName>
    <definedName name="A125237394A_Data">Data7!$FH$11:$FH$20</definedName>
    <definedName name="A125237394A_Latest">Data7!$FH$20</definedName>
    <definedName name="A125237398K">Data8!$GQ$1:$GQ$10,Data8!$GQ$11:$GQ$20</definedName>
    <definedName name="A125237398K_Data">Data8!$GQ$11:$GQ$20</definedName>
    <definedName name="A125237398K_Latest">Data8!$GQ$20</definedName>
    <definedName name="A125237402R">Data8!$DE$1:$DE$10,Data8!$DE$11:$DE$20</definedName>
    <definedName name="A125237402R_Data">Data8!$DE$11:$DE$20</definedName>
    <definedName name="A125237402R_Latest">Data8!$DE$20</definedName>
    <definedName name="A125237406X">Data8!$EX$1:$EX$10,Data8!$EX$11:$EX$20</definedName>
    <definedName name="A125237406X_Data">Data8!$EX$11:$EX$20</definedName>
    <definedName name="A125237406X_Latest">Data8!$EX$20</definedName>
    <definedName name="A125237410R">Data8!$FM$1:$FM$10,Data8!$FM$11:$FM$20</definedName>
    <definedName name="A125237410R_Data">Data8!$FM$11:$FM$20</definedName>
    <definedName name="A125237410R_Latest">Data8!$FM$20</definedName>
    <definedName name="A125237414X">Data8!$GB$1:$GB$10,Data8!$GB$11:$GB$20</definedName>
    <definedName name="A125237414X_Data">Data8!$GB$11:$GB$20</definedName>
    <definedName name="A125237414X_Latest">Data8!$GB$20</definedName>
    <definedName name="A125237418J">Data8!$HU$1:$HU$10,Data8!$HU$11:$HU$20</definedName>
    <definedName name="A125237418J_Data">Data8!$HU$11:$HU$20</definedName>
    <definedName name="A125237418J_Latest">Data8!$HU$20</definedName>
    <definedName name="A125237422X">Data8!$CP$1:$CP$10,Data8!$CP$11:$CP$20</definedName>
    <definedName name="A125237422X_Data">Data8!$CP$11:$CP$20</definedName>
    <definedName name="A125237422X_Latest">Data8!$CP$20</definedName>
    <definedName name="A125237426J">Data8!$DT$1:$DT$10,Data8!$DT$11:$DT$20</definedName>
    <definedName name="A125237426J_Data">Data8!$DT$11:$DT$20</definedName>
    <definedName name="A125237426J_Latest">Data8!$DT$20</definedName>
    <definedName name="A125237430X">Data8!$EI$1:$EI$10,Data8!$EI$11:$EI$20</definedName>
    <definedName name="A125237430X_Data">Data8!$EI$11:$EI$20</definedName>
    <definedName name="A125237430X_Latest">Data8!$EI$20</definedName>
    <definedName name="A125237434J">Data8!$HF$1:$HF$10,Data8!$HF$11:$HF$20</definedName>
    <definedName name="A125237434J_Data">Data8!$HF$11:$HF$20</definedName>
    <definedName name="A125237434J_Latest">Data8!$HF$20</definedName>
    <definedName name="A125237438T">Data8!$CA$1:$CA$10,Data8!$CA$11:$CA$20</definedName>
    <definedName name="A125237438T_Data">Data8!$CA$11:$CA$20</definedName>
    <definedName name="A125237438T_Latest">Data8!$CA$20</definedName>
    <definedName name="A125237442J">Data9!$DJ$1:$DJ$10,Data9!$DJ$11:$DJ$20</definedName>
    <definedName name="A125237442J_Data">Data9!$DJ$11:$DJ$20</definedName>
    <definedName name="A125237442J_Latest">Data9!$DJ$20</definedName>
    <definedName name="A125237446T">Data9!$X$1:$X$10,Data9!$X$11:$X$20</definedName>
    <definedName name="A125237446T_Data">Data9!$X$11:$X$20</definedName>
    <definedName name="A125237446T_Latest">Data9!$X$20</definedName>
    <definedName name="A125237450J">Data9!$BQ$1:$BQ$10,Data9!$BQ$11:$BQ$20</definedName>
    <definedName name="A125237450J_Data">Data9!$BQ$11:$BQ$20</definedName>
    <definedName name="A125237450J_Latest">Data9!$BQ$20</definedName>
    <definedName name="A125237454T">Data9!$CF$1:$CF$10,Data9!$CF$11:$CF$20</definedName>
    <definedName name="A125237454T_Data">Data9!$CF$11:$CF$20</definedName>
    <definedName name="A125237454T_Latest">Data9!$CF$20</definedName>
    <definedName name="A125237458A">Data9!$CU$1:$CU$10,Data9!$CU$11:$CU$20</definedName>
    <definedName name="A125237458A_Data">Data9!$CU$11:$CU$20</definedName>
    <definedName name="A125237458A_Latest">Data9!$CU$20</definedName>
    <definedName name="A125237462T">Data9!$EN$1:$EN$10,Data9!$EN$11:$EN$20</definedName>
    <definedName name="A125237462T_Data">Data9!$EN$11:$EN$20</definedName>
    <definedName name="A125237462T_Latest">Data9!$EN$20</definedName>
    <definedName name="A125237466A">Data9!$I$1:$I$10,Data9!$I$11:$I$20</definedName>
    <definedName name="A125237466A_Data">Data9!$I$11:$I$20</definedName>
    <definedName name="A125237466A_Latest">Data9!$I$20</definedName>
    <definedName name="A125237470T">Data9!$AM$1:$AM$10,Data9!$AM$11:$AM$20</definedName>
    <definedName name="A125237470T_Data">Data9!$AM$11:$AM$20</definedName>
    <definedName name="A125237470T_Latest">Data9!$AM$20</definedName>
    <definedName name="A125237474A">Data9!$BB$1:$BB$10,Data9!$BB$11:$BB$20</definedName>
    <definedName name="A125237474A_Data">Data9!$BB$11:$BB$20</definedName>
    <definedName name="A125237474A_Latest">Data9!$BB$20</definedName>
    <definedName name="A125237478K">Data9!$DY$1:$DY$10,Data9!$DY$11:$DY$20</definedName>
    <definedName name="A125237478K_Data">Data9!$DY$11:$DY$20</definedName>
    <definedName name="A125237478K_Latest">Data9!$DY$20</definedName>
    <definedName name="A125237482A">Data8!$IJ$1:$IJ$10,Data8!$IJ$11:$IJ$20</definedName>
    <definedName name="A125237482A_Data">Data8!$IJ$11:$IJ$20</definedName>
    <definedName name="A125237482A_Latest">Data8!$IJ$20</definedName>
    <definedName name="A125237486K">Data5!$DT$1:$DT$10,Data5!$DT$11:$DT$20</definedName>
    <definedName name="A125237486K_Data">Data5!$DT$11:$DT$20</definedName>
    <definedName name="A125237486K_Latest">Data5!$DT$20</definedName>
    <definedName name="A125237490A">Data5!$AH$1:$AH$10,Data5!$AH$11:$AH$20</definedName>
    <definedName name="A125237490A_Data">Data5!$AH$11:$AH$20</definedName>
    <definedName name="A125237490A_Latest">Data5!$AH$20</definedName>
    <definedName name="A125237494K">Data5!$CA$1:$CA$10,Data5!$CA$11:$CA$20</definedName>
    <definedName name="A125237494K_Data">Data5!$CA$11:$CA$20</definedName>
    <definedName name="A125237494K_Latest">Data5!$CA$20</definedName>
    <definedName name="A125237498V">Data5!$CP$1:$CP$10,Data5!$CP$11:$CP$20</definedName>
    <definedName name="A125237498V_Data">Data5!$CP$11:$CP$20</definedName>
    <definedName name="A125237498V_Latest">Data5!$CP$20</definedName>
    <definedName name="A125237502X">Data5!$DE$1:$DE$10,Data5!$DE$11:$DE$20</definedName>
    <definedName name="A125237502X_Data">Data5!$DE$11:$DE$20</definedName>
    <definedName name="A125237502X_Latest">Data5!$DE$20</definedName>
    <definedName name="A125237506J">Data5!$EX$1:$EX$10,Data5!$EX$11:$EX$20</definedName>
    <definedName name="A125237506J_Data">Data5!$EX$11:$EX$20</definedName>
    <definedName name="A125237506J_Latest">Data5!$EX$20</definedName>
    <definedName name="A125237510X">Data5!$S$1:$S$10,Data5!$S$11:$S$20</definedName>
    <definedName name="A125237510X_Data">Data5!$S$11:$S$20</definedName>
    <definedName name="A125237510X_Latest">Data5!$S$20</definedName>
    <definedName name="A125237514J">Data5!$AW$1:$AW$10,Data5!$AW$11:$AW$20</definedName>
    <definedName name="A125237514J_Data">Data5!$AW$11:$AW$20</definedName>
    <definedName name="A125237514J_Latest">Data5!$AW$20</definedName>
    <definedName name="A125237518T">Data5!$BL$1:$BL$10,Data5!$BL$11:$BL$20</definedName>
    <definedName name="A125237518T_Data">Data5!$BL$11:$BL$20</definedName>
    <definedName name="A125237518T_Latest">Data5!$BL$20</definedName>
    <definedName name="A125237522J">Data5!$EI$1:$EI$10,Data5!$EI$11:$EI$20</definedName>
    <definedName name="A125237522J_Data">Data5!$EI$11:$EI$20</definedName>
    <definedName name="A125237522J_Latest">Data5!$EI$20</definedName>
    <definedName name="A125237526T">Data5!$D$1:$D$10,Data5!$D$11:$D$20</definedName>
    <definedName name="A125237526T_Data">Data5!$D$11:$D$20</definedName>
    <definedName name="A125237526T_Latest">Data5!$D$20</definedName>
    <definedName name="A125237530J">Data6!$GV$1:$GV$10,Data6!$GV$11:$GV$20</definedName>
    <definedName name="A125237530J_Data">Data6!$GV$11:$GV$20</definedName>
    <definedName name="A125237530J_Latest">Data6!$GV$20</definedName>
    <definedName name="A125237534T">Data6!$DJ$1:$DJ$10,Data6!$DJ$11:$DJ$20</definedName>
    <definedName name="A125237534T_Data">Data6!$DJ$11:$DJ$20</definedName>
    <definedName name="A125237534T_Latest">Data6!$DJ$20</definedName>
    <definedName name="A125237538A">Data6!$FC$1:$FC$10,Data6!$FC$11:$FC$20</definedName>
    <definedName name="A125237538A_Data">Data6!$FC$11:$FC$20</definedName>
    <definedName name="A125237538A_Latest">Data6!$FC$20</definedName>
    <definedName name="A125237542T">Data6!$FR$1:$FR$10,Data6!$FR$11:$FR$20</definedName>
    <definedName name="A125237542T_Data">Data6!$FR$11:$FR$20</definedName>
    <definedName name="A125237542T_Latest">Data6!$FR$20</definedName>
    <definedName name="A125237546A">Data6!$GG$1:$GG$10,Data6!$GG$11:$GG$20</definedName>
    <definedName name="A125237546A_Data">Data6!$GG$11:$GG$20</definedName>
    <definedName name="A125237546A_Latest">Data6!$GG$20</definedName>
    <definedName name="A125237550T">Data6!$HZ$1:$HZ$10,Data6!$HZ$11:$HZ$20</definedName>
    <definedName name="A125237550T_Data">Data6!$HZ$11:$HZ$20</definedName>
    <definedName name="A125237550T_Latest">Data6!$HZ$20</definedName>
    <definedName name="A125237554A">Data6!$CU$1:$CU$10,Data6!$CU$11:$CU$20</definedName>
    <definedName name="A125237554A_Data">Data6!$CU$11:$CU$20</definedName>
    <definedName name="A125237554A_Latest">Data6!$CU$20</definedName>
    <definedName name="A125237558K">Data6!$DY$1:$DY$10,Data6!$DY$11:$DY$20</definedName>
    <definedName name="A125237558K_Data">Data6!$DY$11:$DY$20</definedName>
    <definedName name="A125237558K_Latest">Data6!$DY$20</definedName>
    <definedName name="A125237562A">Data6!$EN$1:$EN$10,Data6!$EN$11:$EN$20</definedName>
    <definedName name="A125237562A_Data">Data6!$EN$11:$EN$20</definedName>
    <definedName name="A125237562A_Latest">Data6!$EN$20</definedName>
    <definedName name="A125237566K">Data6!$HK$1:$HK$10,Data6!$HK$11:$HK$20</definedName>
    <definedName name="A125237566K_Data">Data6!$HK$11:$HK$20</definedName>
    <definedName name="A125237566K_Latest">Data6!$HK$20</definedName>
    <definedName name="A125237570A">Data6!$CF$1:$CF$10,Data6!$CF$11:$CF$20</definedName>
    <definedName name="A125237570A_Data">Data6!$CF$11:$CF$20</definedName>
    <definedName name="A125237570A_Latest">Data6!$CF$20</definedName>
    <definedName name="A125237574K">Data7!$DO$1:$DO$10,Data7!$DO$11:$DO$20</definedName>
    <definedName name="A125237574K_Data">Data7!$DO$11:$DO$20</definedName>
    <definedName name="A125237574K_Latest">Data7!$DO$20</definedName>
    <definedName name="A125237578V">Data7!$AC$1:$AC$10,Data7!$AC$11:$AC$20</definedName>
    <definedName name="A125237578V_Data">Data7!$AC$11:$AC$20</definedName>
    <definedName name="A125237578V_Latest">Data7!$AC$20</definedName>
    <definedName name="A125237582K">Data7!$BV$1:$BV$10,Data7!$BV$11:$BV$20</definedName>
    <definedName name="A125237582K_Data">Data7!$BV$11:$BV$20</definedName>
    <definedName name="A125237582K_Latest">Data7!$BV$20</definedName>
    <definedName name="A125237586V">Data7!$CK$1:$CK$10,Data7!$CK$11:$CK$20</definedName>
    <definedName name="A125237586V_Data">Data7!$CK$11:$CK$20</definedName>
    <definedName name="A125237586V_Latest">Data7!$CK$20</definedName>
    <definedName name="A125237590K">Data7!$CZ$1:$CZ$10,Data7!$CZ$11:$CZ$20</definedName>
    <definedName name="A125237590K_Data">Data7!$CZ$11:$CZ$20</definedName>
    <definedName name="A125237590K_Latest">Data7!$CZ$20</definedName>
    <definedName name="A125237594V">Data7!$ES$1:$ES$10,Data7!$ES$11:$ES$20</definedName>
    <definedName name="A125237594V_Data">Data7!$ES$11:$ES$20</definedName>
    <definedName name="A125237594V_Latest">Data7!$ES$20</definedName>
    <definedName name="A125237598C">Data7!$N$1:$N$10,Data7!$N$11:$N$20</definedName>
    <definedName name="A125237598C_Data">Data7!$N$11:$N$20</definedName>
    <definedName name="A125237598C_Latest">Data7!$N$20</definedName>
    <definedName name="A125237602J">Data7!$AR$1:$AR$10,Data7!$AR$11:$AR$20</definedName>
    <definedName name="A125237602J_Data">Data7!$AR$11:$AR$20</definedName>
    <definedName name="A125237602J_Latest">Data7!$AR$20</definedName>
    <definedName name="A125237606T">Data7!$BG$1:$BG$10,Data7!$BG$11:$BG$20</definedName>
    <definedName name="A125237606T_Data">Data7!$BG$11:$BG$20</definedName>
    <definedName name="A125237606T_Latest">Data7!$BG$20</definedName>
    <definedName name="A125237610J">Data7!$ED$1:$ED$10,Data7!$ED$11:$ED$20</definedName>
    <definedName name="A125237610J_Data">Data7!$ED$11:$ED$20</definedName>
    <definedName name="A125237610J_Latest">Data7!$ED$20</definedName>
    <definedName name="A125237614T">Data6!$IO$1:$IO$10,Data6!$IO$11:$IO$20</definedName>
    <definedName name="A125237614T_Data">Data6!$IO$11:$IO$20</definedName>
    <definedName name="A125237614T_Latest">Data6!$IO$20</definedName>
    <definedName name="A125237618A">Data2!$HF$1:$HF$10,Data2!$HF$11:$HF$20</definedName>
    <definedName name="A125237618A_Data">Data2!$HF$11:$HF$20</definedName>
    <definedName name="A125237618A_Latest">Data2!$HF$20</definedName>
    <definedName name="A125237622T">Data2!$DT$1:$DT$10,Data2!$DT$11:$DT$20</definedName>
    <definedName name="A125237622T_Data">Data2!$DT$11:$DT$20</definedName>
    <definedName name="A125237622T_Latest">Data2!$DT$20</definedName>
    <definedName name="A125237626A">Data2!$FM$1:$FM$10,Data2!$FM$11:$FM$20</definedName>
    <definedName name="A125237626A_Data">Data2!$FM$11:$FM$20</definedName>
    <definedName name="A125237626A_Latest">Data2!$FM$20</definedName>
    <definedName name="A125237630T">Data2!$GB$1:$GB$10,Data2!$GB$11:$GB$20</definedName>
    <definedName name="A125237630T_Data">Data2!$GB$11:$GB$20</definedName>
    <definedName name="A125237630T_Latest">Data2!$GB$20</definedName>
    <definedName name="A125237634A">Data2!$GQ$1:$GQ$10,Data2!$GQ$11:$GQ$20</definedName>
    <definedName name="A125237634A_Data">Data2!$GQ$11:$GQ$20</definedName>
    <definedName name="A125237634A_Latest">Data2!$GQ$20</definedName>
    <definedName name="A125237638K">Data2!$IJ$1:$IJ$10,Data2!$IJ$11:$IJ$20</definedName>
    <definedName name="A125237638K_Data">Data2!$IJ$11:$IJ$20</definedName>
    <definedName name="A125237638K_Latest">Data2!$IJ$20</definedName>
    <definedName name="A125237642A">Data2!$DE$1:$DE$10,Data2!$DE$11:$DE$20</definedName>
    <definedName name="A125237642A_Data">Data2!$DE$11:$DE$20</definedName>
    <definedName name="A125237642A_Latest">Data2!$DE$20</definedName>
    <definedName name="A125237646K">Data2!$EI$1:$EI$10,Data2!$EI$11:$EI$20</definedName>
    <definedName name="A125237646K_Data">Data2!$EI$11:$EI$20</definedName>
    <definedName name="A125237646K_Latest">Data2!$EI$20</definedName>
    <definedName name="A125237650A">Data2!$EX$1:$EX$10,Data2!$EX$11:$EX$20</definedName>
    <definedName name="A125237650A_Data">Data2!$EX$11:$EX$20</definedName>
    <definedName name="A125237650A_Latest">Data2!$EX$20</definedName>
    <definedName name="A125237654K">Data2!$HU$1:$HU$10,Data2!$HU$11:$HU$20</definedName>
    <definedName name="A125237654K_Data">Data2!$HU$11:$HU$20</definedName>
    <definedName name="A125237654K_Latest">Data2!$HU$20</definedName>
    <definedName name="A125237658V">Data2!$CP$1:$CP$10,Data2!$CP$11:$CP$20</definedName>
    <definedName name="A125237658V_Data">Data2!$CP$11:$CP$20</definedName>
    <definedName name="A125237658V_Latest">Data2!$CP$20</definedName>
    <definedName name="A125238014F">Data4!$HA$1:$HA$10,Data4!$HA$11:$HA$20</definedName>
    <definedName name="A125238014F_Data">Data4!$HA$11:$HA$20</definedName>
    <definedName name="A125238014F_Latest">Data4!$HA$20</definedName>
    <definedName name="A125238018R">Data4!$DO$1:$DO$10,Data4!$DO$11:$DO$20</definedName>
    <definedName name="A125238018R_Data">Data4!$DO$11:$DO$20</definedName>
    <definedName name="A125238018R_Latest">Data4!$DO$20</definedName>
    <definedName name="A125238022F">Data4!$FH$1:$FH$10,Data4!$FH$11:$FH$20</definedName>
    <definedName name="A125238022F_Data">Data4!$FH$11:$FH$20</definedName>
    <definedName name="A125238022F_Latest">Data4!$FH$20</definedName>
    <definedName name="A125238026R">Data4!$FW$1:$FW$10,Data4!$FW$11:$FW$20</definedName>
    <definedName name="A125238026R_Data">Data4!$FW$11:$FW$20</definedName>
    <definedName name="A125238026R_Latest">Data4!$FW$20</definedName>
    <definedName name="A125238030F">Data4!$GL$1:$GL$10,Data4!$GL$11:$GL$20</definedName>
    <definedName name="A125238030F_Data">Data4!$GL$11:$GL$20</definedName>
    <definedName name="A125238030F_Latest">Data4!$GL$20</definedName>
    <definedName name="A125238034R">Data4!$IE$1:$IE$10,Data4!$IE$11:$IE$20</definedName>
    <definedName name="A125238034R_Data">Data4!$IE$11:$IE$20</definedName>
    <definedName name="A125238034R_Latest">Data4!$IE$20</definedName>
    <definedName name="A125238038X">Data4!$CZ$1:$CZ$10,Data4!$CZ$11:$CZ$20</definedName>
    <definedName name="A125238038X_Data">Data4!$CZ$11:$CZ$20</definedName>
    <definedName name="A125238038X_Latest">Data4!$CZ$20</definedName>
    <definedName name="A125238042R">Data4!$ED$1:$ED$10,Data4!$ED$11:$ED$20</definedName>
    <definedName name="A125238042R_Data">Data4!$ED$11:$ED$20</definedName>
    <definedName name="A125238042R_Latest">Data4!$ED$20</definedName>
    <definedName name="A125238046X">Data4!$ES$1:$ES$10,Data4!$ES$11:$ES$20</definedName>
    <definedName name="A125238046X_Data">Data4!$ES$11:$ES$20</definedName>
    <definedName name="A125238046X_Latest">Data4!$ES$20</definedName>
    <definedName name="A125238050R">Data4!$HP$1:$HP$10,Data4!$HP$11:$HP$20</definedName>
    <definedName name="A125238050R_Data">Data4!$HP$11:$HP$20</definedName>
    <definedName name="A125238050R_Latest">Data4!$HP$20</definedName>
    <definedName name="A125238054X">Data4!$CK$1:$CK$10,Data4!$CK$11:$CK$20</definedName>
    <definedName name="A125238054X_Data">Data4!$CK$11:$CK$20</definedName>
    <definedName name="A125238054X_Latest">Data4!$CK$20</definedName>
    <definedName name="A125238410J">Data2!$AW$1:$AW$10,Data2!$AW$11:$AW$20</definedName>
    <definedName name="A125238410J_Data">Data2!$AW$11:$AW$20</definedName>
    <definedName name="A125238410J_Latest">Data2!$AW$20</definedName>
    <definedName name="A125238414T">Data1!$HA$1:$HA$10,Data1!$HA$11:$HA$20</definedName>
    <definedName name="A125238414T_Data">Data1!$HA$11:$HA$20</definedName>
    <definedName name="A125238414T_Latest">Data1!$HA$20</definedName>
    <definedName name="A125238418A">Data2!$D$1:$D$10,Data2!$D$11:$D$20</definedName>
    <definedName name="A125238418A_Data">Data2!$D$11:$D$20</definedName>
    <definedName name="A125238418A_Latest">Data2!$D$20</definedName>
    <definedName name="A125238422T">Data2!$S$1:$S$10,Data2!$S$11:$S$20</definedName>
    <definedName name="A125238422T_Data">Data2!$S$11:$S$20</definedName>
    <definedName name="A125238422T_Latest">Data2!$S$20</definedName>
    <definedName name="A125238426A">Data2!$AH$1:$AH$10,Data2!$AH$11:$AH$20</definedName>
    <definedName name="A125238426A_Data">Data2!$AH$11:$AH$20</definedName>
    <definedName name="A125238426A_Latest">Data2!$AH$20</definedName>
    <definedName name="A125238430T">Data2!$CA$1:$CA$10,Data2!$CA$11:$CA$20</definedName>
    <definedName name="A125238430T_Data">Data2!$CA$11:$CA$20</definedName>
    <definedName name="A125238430T_Latest">Data2!$CA$20</definedName>
    <definedName name="A125238434A">Data1!$GL$1:$GL$10,Data1!$GL$11:$GL$20</definedName>
    <definedName name="A125238434A_Data">Data1!$GL$11:$GL$20</definedName>
    <definedName name="A125238434A_Latest">Data1!$GL$20</definedName>
    <definedName name="A125238438K">Data1!$HP$1:$HP$10,Data1!$HP$11:$HP$20</definedName>
    <definedName name="A125238438K_Data">Data1!$HP$11:$HP$20</definedName>
    <definedName name="A125238438K_Latest">Data1!$HP$20</definedName>
    <definedName name="A125238442A">Data1!$IE$1:$IE$10,Data1!$IE$11:$IE$20</definedName>
    <definedName name="A125238442A_Data">Data1!$IE$11:$IE$20</definedName>
    <definedName name="A125238442A_Latest">Data1!$IE$20</definedName>
    <definedName name="A125238446K">Data2!$BL$1:$BL$10,Data2!$BL$11:$BL$20</definedName>
    <definedName name="A125238446K_Data">Data2!$BL$11:$BL$20</definedName>
    <definedName name="A125238446K_Latest">Data2!$BL$20</definedName>
    <definedName name="A125238450A">Data1!$FW$1:$FW$10,Data1!$FW$11:$FW$20</definedName>
    <definedName name="A125238450A_Data">Data1!$FW$11:$FW$20</definedName>
    <definedName name="A125238450A_Latest">Data1!$FW$20</definedName>
    <definedName name="A125238806C">Data3!$DY$1:$DY$10,Data3!$DY$11:$DY$20</definedName>
    <definedName name="A125238806C_Data">Data3!$DY$11:$DY$20</definedName>
    <definedName name="A125238806C_Latest">Data3!$DY$20</definedName>
    <definedName name="A125238810V">Data3!$AM$1:$AM$10,Data3!$AM$11:$AM$20</definedName>
    <definedName name="A125238810V_Data">Data3!$AM$11:$AM$20</definedName>
    <definedName name="A125238810V_Latest">Data3!$AM$20</definedName>
    <definedName name="A125238814C">Data3!$CF$1:$CF$10,Data3!$CF$11:$CF$20</definedName>
    <definedName name="A125238814C_Data">Data3!$CF$11:$CF$20</definedName>
    <definedName name="A125238814C_Latest">Data3!$CF$20</definedName>
    <definedName name="A125238818L">Data3!$CU$1:$CU$10,Data3!$CU$11:$CU$20</definedName>
    <definedName name="A125238818L_Data">Data3!$CU$11:$CU$20</definedName>
    <definedName name="A125238818L_Latest">Data3!$CU$20</definedName>
    <definedName name="A125238822C">Data3!$DJ$1:$DJ$10,Data3!$DJ$11:$DJ$20</definedName>
    <definedName name="A125238822C_Data">Data3!$DJ$11:$DJ$20</definedName>
    <definedName name="A125238822C_Latest">Data3!$DJ$20</definedName>
    <definedName name="A125238826L">Data3!$FC$1:$FC$10,Data3!$FC$11:$FC$20</definedName>
    <definedName name="A125238826L_Data">Data3!$FC$11:$FC$20</definedName>
    <definedName name="A125238826L_Latest">Data3!$FC$20</definedName>
    <definedName name="A125238830C">Data3!$X$1:$X$10,Data3!$X$11:$X$20</definedName>
    <definedName name="A125238830C_Data">Data3!$X$11:$X$20</definedName>
    <definedName name="A125238830C_Latest">Data3!$X$20</definedName>
    <definedName name="A125238834L">Data3!$BB$1:$BB$10,Data3!$BB$11:$BB$20</definedName>
    <definedName name="A125238834L_Data">Data3!$BB$11:$BB$20</definedName>
    <definedName name="A125238834L_Latest">Data3!$BB$20</definedName>
    <definedName name="A125238838W">Data3!$BQ$1:$BQ$10,Data3!$BQ$11:$BQ$20</definedName>
    <definedName name="A125238838W_Data">Data3!$BQ$11:$BQ$20</definedName>
    <definedName name="A125238838W_Latest">Data3!$BQ$20</definedName>
    <definedName name="A125238842L">Data3!$EN$1:$EN$10,Data3!$EN$11:$EN$20</definedName>
    <definedName name="A125238842L_Data">Data3!$EN$11:$EN$20</definedName>
    <definedName name="A125238842L_Latest">Data3!$EN$20</definedName>
    <definedName name="A125238846W">Data3!$I$1:$I$10,Data3!$I$11:$I$20</definedName>
    <definedName name="A125238846W_Data">Data3!$I$11:$I$20</definedName>
    <definedName name="A125238846W_Latest">Data3!$I$20</definedName>
    <definedName name="A125239202J">Data4!$AR$1:$AR$10,Data4!$AR$11:$AR$20</definedName>
    <definedName name="A125239202J_Data">Data4!$AR$11:$AR$20</definedName>
    <definedName name="A125239202J_Latest">Data4!$AR$20</definedName>
    <definedName name="A125239206T">Data3!$GV$1:$GV$10,Data3!$GV$11:$GV$20</definedName>
    <definedName name="A125239206T_Data">Data3!$GV$11:$GV$20</definedName>
    <definedName name="A125239206T_Latest">Data3!$GV$20</definedName>
    <definedName name="A125239210J">Data3!$IO$1:$IO$10,Data3!$IO$11:$IO$20</definedName>
    <definedName name="A125239210J_Data">Data3!$IO$11:$IO$20</definedName>
    <definedName name="A125239210J_Latest">Data3!$IO$20</definedName>
    <definedName name="A125239214T">Data4!$N$1:$N$10,Data4!$N$11:$N$20</definedName>
    <definedName name="A125239214T_Data">Data4!$N$11:$N$20</definedName>
    <definedName name="A125239214T_Latest">Data4!$N$20</definedName>
    <definedName name="A125239218A">Data4!$AC$1:$AC$10,Data4!$AC$11:$AC$20</definedName>
    <definedName name="A125239218A_Data">Data4!$AC$11:$AC$20</definedName>
    <definedName name="A125239218A_Latest">Data4!$AC$20</definedName>
    <definedName name="A125239222T">Data4!$BV$1:$BV$10,Data4!$BV$11:$BV$20</definedName>
    <definedName name="A125239222T_Data">Data4!$BV$11:$BV$20</definedName>
    <definedName name="A125239222T_Latest">Data4!$BV$20</definedName>
    <definedName name="A125239226A">Data3!$GG$1:$GG$10,Data3!$GG$11:$GG$20</definedName>
    <definedName name="A125239226A_Data">Data3!$GG$11:$GG$20</definedName>
    <definedName name="A125239226A_Latest">Data3!$GG$20</definedName>
    <definedName name="A125239230T">Data3!$HK$1:$HK$10,Data3!$HK$11:$HK$20</definedName>
    <definedName name="A125239230T_Data">Data3!$HK$11:$HK$20</definedName>
    <definedName name="A125239230T_Latest">Data3!$HK$20</definedName>
    <definedName name="A125239234A">Data3!$HZ$1:$HZ$10,Data3!$HZ$11:$HZ$20</definedName>
    <definedName name="A125239234A_Data">Data3!$HZ$11:$HZ$20</definedName>
    <definedName name="A125239234A_Latest">Data3!$HZ$20</definedName>
    <definedName name="A125239238K">Data4!$BG$1:$BG$10,Data4!$BG$11:$BG$20</definedName>
    <definedName name="A125239238K_Data">Data4!$BG$11:$BG$20</definedName>
    <definedName name="A125239238K_Latest">Data4!$BG$20</definedName>
    <definedName name="A125239242A">Data3!$FR$1:$FR$10,Data3!$FR$11:$FR$20</definedName>
    <definedName name="A125239242A_Data">Data3!$FR$11:$FR$20</definedName>
    <definedName name="A125239242A_Latest">Data3!$FR$20</definedName>
    <definedName name="A125239598R">Data1!$EC$1:$EC$10,Data1!$EC$11:$EC$20</definedName>
    <definedName name="A125239598R_Data">Data1!$EC$11:$EC$20</definedName>
    <definedName name="A125239598R_Latest">Data1!$EC$20</definedName>
    <definedName name="A125239602V">Data1!$AQ$1:$AQ$10,Data1!$AQ$11:$AQ$20</definedName>
    <definedName name="A125239602V_Data">Data1!$AQ$11:$AQ$20</definedName>
    <definedName name="A125239602V_Latest">Data1!$AQ$20</definedName>
    <definedName name="A125239606C">Data1!$CJ$1:$CJ$10,Data1!$CJ$11:$CJ$20</definedName>
    <definedName name="A125239606C_Data">Data1!$CJ$11:$CJ$20</definedName>
    <definedName name="A125239606C_Latest">Data1!$CJ$20</definedName>
    <definedName name="A125239610V">Data1!$CY$1:$CY$10,Data1!$CY$11:$CY$20</definedName>
    <definedName name="A125239610V_Data">Data1!$CY$11:$CY$20</definedName>
    <definedName name="A125239610V_Latest">Data1!$CY$20</definedName>
    <definedName name="A125239614C">Data1!$DN$1:$DN$10,Data1!$DN$11:$DN$20</definedName>
    <definedName name="A125239614C_Data">Data1!$DN$11:$DN$20</definedName>
    <definedName name="A125239614C_Latest">Data1!$DN$20</definedName>
    <definedName name="A125239618L">Data1!$FG$1:$FG$10,Data1!$FG$11:$FG$20</definedName>
    <definedName name="A125239618L_Data">Data1!$FG$11:$FG$20</definedName>
    <definedName name="A125239618L_Latest">Data1!$FG$20</definedName>
    <definedName name="A125239622C">Data1!$AB$1:$AB$10,Data1!$AB$11:$AB$20</definedName>
    <definedName name="A125239622C_Data">Data1!$AB$11:$AB$20</definedName>
    <definedName name="A125239622C_Latest">Data1!$AB$20</definedName>
    <definedName name="A125239626L">Data1!$BF$1:$BF$10,Data1!$BF$11:$BF$20</definedName>
    <definedName name="A125239626L_Data">Data1!$BF$11:$BF$20</definedName>
    <definedName name="A125239626L_Latest">Data1!$BF$20</definedName>
    <definedName name="A125239630C">Data1!$BU$1:$BU$10,Data1!$BU$11:$BU$20</definedName>
    <definedName name="A125239630C_Data">Data1!$BU$11:$BU$20</definedName>
    <definedName name="A125239630C_Latest">Data1!$BU$20</definedName>
    <definedName name="A125239634L">Data1!$ER$1:$ER$10,Data1!$ER$11:$ER$20</definedName>
    <definedName name="A125239634L_Data">Data1!$ER$11:$ER$20</definedName>
    <definedName name="A125239634L_Latest">Data1!$ER$20</definedName>
    <definedName name="A125239638W">Data1!$M$1:$M$10,Data1!$M$11:$M$20</definedName>
    <definedName name="A125239638W_Data">Data1!$M$11:$M$20</definedName>
    <definedName name="A125239638W_Latest">Data1!$M$20</definedName>
    <definedName name="A125239642L">Data10!$AB$1:$AB$10,Data10!$AB$11:$AB$20</definedName>
    <definedName name="A125239642L_Data">Data10!$AB$11:$AB$20</definedName>
    <definedName name="A125239642L_Latest">Data10!$AB$20</definedName>
    <definedName name="A125239646W">Data9!$GF$1:$GF$10,Data9!$GF$11:$GF$20</definedName>
    <definedName name="A125239646W_Data">Data9!$GF$11:$GF$20</definedName>
    <definedName name="A125239646W_Latest">Data9!$GF$20</definedName>
    <definedName name="A125239650L">Data9!$HY$1:$HY$10,Data9!$HY$11:$HY$20</definedName>
    <definedName name="A125239650L_Data">Data9!$HY$11:$HY$20</definedName>
    <definedName name="A125239650L_Latest">Data9!$HY$20</definedName>
    <definedName name="A125239654W">Data9!$IN$1:$IN$10,Data9!$IN$11:$IN$20</definedName>
    <definedName name="A125239654W_Data">Data9!$IN$11:$IN$20</definedName>
    <definedName name="A125239654W_Latest">Data9!$IN$20</definedName>
    <definedName name="A125239658F">Data10!$M$1:$M$10,Data10!$M$11:$M$20</definedName>
    <definedName name="A125239658F_Data">Data10!$M$11:$M$20</definedName>
    <definedName name="A125239658F_Latest">Data10!$M$20</definedName>
    <definedName name="A125239662W">Data10!$BF$1:$BF$10,Data10!$BF$11:$BF$20</definedName>
    <definedName name="A125239662W_Data">Data10!$BF$11:$BF$20</definedName>
    <definedName name="A125239662W_Latest">Data10!$BF$20</definedName>
    <definedName name="A125239666F">Data9!$FQ$1:$FQ$10,Data9!$FQ$11:$FQ$20</definedName>
    <definedName name="A125239666F_Data">Data9!$FQ$11:$FQ$20</definedName>
    <definedName name="A125239666F_Latest">Data9!$FQ$20</definedName>
    <definedName name="A125239670W">Data9!$GU$1:$GU$10,Data9!$GU$11:$GU$20</definedName>
    <definedName name="A125239670W_Data">Data9!$GU$11:$GU$20</definedName>
    <definedName name="A125239670W_Latest">Data9!$GU$20</definedName>
    <definedName name="A125239674F">Data9!$HJ$1:$HJ$10,Data9!$HJ$11:$HJ$20</definedName>
    <definedName name="A125239674F_Data">Data9!$HJ$11:$HJ$20</definedName>
    <definedName name="A125239674F_Latest">Data9!$HJ$20</definedName>
    <definedName name="A125239678R">Data10!$AQ$1:$AQ$10,Data10!$AQ$11:$AQ$20</definedName>
    <definedName name="A125239678R_Data">Data10!$AQ$11:$AQ$20</definedName>
    <definedName name="A125239678R_Latest">Data10!$AQ$20</definedName>
    <definedName name="A125239682F">Data9!$FB$1:$FB$10,Data9!$FB$11:$FB$20</definedName>
    <definedName name="A125239682F_Data">Data9!$FB$11:$FB$20</definedName>
    <definedName name="A125239682F_Latest">Data9!$FB$20</definedName>
    <definedName name="A125239686R">Data6!$AL$1:$AL$10,Data6!$AL$11:$AL$20</definedName>
    <definedName name="A125239686R_Data">Data6!$AL$11:$AL$20</definedName>
    <definedName name="A125239686R_Latest">Data6!$AL$20</definedName>
    <definedName name="A125239690F">Data5!$GP$1:$GP$10,Data5!$GP$11:$GP$20</definedName>
    <definedName name="A125239690F_Data">Data5!$GP$11:$GP$20</definedName>
    <definedName name="A125239690F_Latest">Data5!$GP$20</definedName>
    <definedName name="A125239694R">Data5!$II$1:$II$10,Data5!$II$11:$II$20</definedName>
    <definedName name="A125239694R_Data">Data5!$II$11:$II$20</definedName>
    <definedName name="A125239694R_Latest">Data5!$II$20</definedName>
    <definedName name="A125239698X">Data6!$H$1:$H$10,Data6!$H$11:$H$20</definedName>
    <definedName name="A125239698X_Data">Data6!$H$11:$H$20</definedName>
    <definedName name="A125239698X_Latest">Data6!$H$20</definedName>
    <definedName name="A125239702C">Data6!$W$1:$W$10,Data6!$W$11:$W$20</definedName>
    <definedName name="A125239702C_Data">Data6!$W$11:$W$20</definedName>
    <definedName name="A125239702C_Latest">Data6!$W$20</definedName>
    <definedName name="A125239706L">Data6!$BP$1:$BP$10,Data6!$BP$11:$BP$20</definedName>
    <definedName name="A125239706L_Data">Data6!$BP$11:$BP$20</definedName>
    <definedName name="A125239706L_Latest">Data6!$BP$20</definedName>
    <definedName name="A125239710C">Data5!$GA$1:$GA$10,Data5!$GA$11:$GA$20</definedName>
    <definedName name="A125239710C_Data">Data5!$GA$11:$GA$20</definedName>
    <definedName name="A125239710C_Latest">Data5!$GA$20</definedName>
    <definedName name="A125239714L">Data5!$HE$1:$HE$10,Data5!$HE$11:$HE$20</definedName>
    <definedName name="A125239714L_Data">Data5!$HE$11:$HE$20</definedName>
    <definedName name="A125239714L_Latest">Data5!$HE$20</definedName>
    <definedName name="A125239718W">Data5!$HT$1:$HT$10,Data5!$HT$11:$HT$20</definedName>
    <definedName name="A125239718W_Data">Data5!$HT$11:$HT$20</definedName>
    <definedName name="A125239718W_Latest">Data5!$HT$20</definedName>
    <definedName name="A125239722L">Data6!$BA$1:$BA$10,Data6!$BA$11:$BA$20</definedName>
    <definedName name="A125239722L_Data">Data6!$BA$11:$BA$20</definedName>
    <definedName name="A125239722L_Latest">Data6!$BA$20</definedName>
    <definedName name="A125239726W">Data5!$FL$1:$FL$10,Data5!$FL$11:$FL$20</definedName>
    <definedName name="A125239726W_Data">Data5!$FL$11:$FL$20</definedName>
    <definedName name="A125239726W_Latest">Data5!$FL$20</definedName>
    <definedName name="A125239730L">Data8!$AG$1:$AG$10,Data8!$AG$11:$AG$20</definedName>
    <definedName name="A125239730L_Data">Data8!$AG$11:$AG$20</definedName>
    <definedName name="A125239730L_Latest">Data8!$AG$20</definedName>
    <definedName name="A125239734W">Data7!$GK$1:$GK$10,Data7!$GK$11:$GK$20</definedName>
    <definedName name="A125239734W_Data">Data7!$GK$11:$GK$20</definedName>
    <definedName name="A125239734W_Latest">Data7!$GK$20</definedName>
    <definedName name="A125239738F">Data7!$ID$1:$ID$10,Data7!$ID$11:$ID$20</definedName>
    <definedName name="A125239738F_Data">Data7!$ID$11:$ID$20</definedName>
    <definedName name="A125239738F_Latest">Data7!$ID$20</definedName>
    <definedName name="A125239742W">Data8!$C$1:$C$10,Data8!$C$11:$C$20</definedName>
    <definedName name="A125239742W_Data">Data8!$C$11:$C$20</definedName>
    <definedName name="A125239742W_Latest">Data8!$C$20</definedName>
    <definedName name="A125239746F">Data8!$R$1:$R$10,Data8!$R$11:$R$20</definedName>
    <definedName name="A125239746F_Data">Data8!$R$11:$R$20</definedName>
    <definedName name="A125239746F_Latest">Data8!$R$20</definedName>
    <definedName name="A125239750W">Data8!$BK$1:$BK$10,Data8!$BK$11:$BK$20</definedName>
    <definedName name="A125239750W_Data">Data8!$BK$11:$BK$20</definedName>
    <definedName name="A125239750W_Latest">Data8!$BK$20</definedName>
    <definedName name="A125239754F">Data7!$FV$1:$FV$10,Data7!$FV$11:$FV$20</definedName>
    <definedName name="A125239754F_Data">Data7!$FV$11:$FV$20</definedName>
    <definedName name="A125239754F_Latest">Data7!$FV$20</definedName>
    <definedName name="A125239758R">Data7!$GZ$1:$GZ$10,Data7!$GZ$11:$GZ$20</definedName>
    <definedName name="A125239758R_Data">Data7!$GZ$11:$GZ$20</definedName>
    <definedName name="A125239758R_Latest">Data7!$GZ$20</definedName>
    <definedName name="A125239762F">Data7!$HO$1:$HO$10,Data7!$HO$11:$HO$20</definedName>
    <definedName name="A125239762F_Data">Data7!$HO$11:$HO$20</definedName>
    <definedName name="A125239762F_Latest">Data7!$HO$20</definedName>
    <definedName name="A125239766R">Data8!$AV$1:$AV$10,Data8!$AV$11:$AV$20</definedName>
    <definedName name="A125239766R_Data">Data8!$AV$11:$AV$20</definedName>
    <definedName name="A125239766R_Latest">Data8!$AV$20</definedName>
    <definedName name="A125239770F">Data7!$FG$1:$FG$10,Data7!$FG$11:$FG$20</definedName>
    <definedName name="A125239770F_Data">Data7!$FG$11:$FG$20</definedName>
    <definedName name="A125239770F_Latest">Data7!$FG$20</definedName>
    <definedName name="A125239774R">Data8!$GP$1:$GP$10,Data8!$GP$11:$GP$20</definedName>
    <definedName name="A125239774R_Data">Data8!$GP$11:$GP$20</definedName>
    <definedName name="A125239774R_Latest">Data8!$GP$20</definedName>
    <definedName name="A125239778X">Data8!$DD$1:$DD$10,Data8!$DD$11:$DD$20</definedName>
    <definedName name="A125239778X_Data">Data8!$DD$11:$DD$20</definedName>
    <definedName name="A125239778X_Latest">Data8!$DD$20</definedName>
    <definedName name="A125239782R">Data8!$EW$1:$EW$10,Data8!$EW$11:$EW$20</definedName>
    <definedName name="A125239782R_Data">Data8!$EW$11:$EW$20</definedName>
    <definedName name="A125239782R_Latest">Data8!$EW$20</definedName>
    <definedName name="A125239786X">Data8!$FL$1:$FL$10,Data8!$FL$11:$FL$20</definedName>
    <definedName name="A125239786X_Data">Data8!$FL$11:$FL$20</definedName>
    <definedName name="A125239786X_Latest">Data8!$FL$20</definedName>
    <definedName name="A125239790R">Data8!$GA$1:$GA$10,Data8!$GA$11:$GA$20</definedName>
    <definedName name="A125239790R_Data">Data8!$GA$11:$GA$20</definedName>
    <definedName name="A125239790R_Latest">Data8!$GA$20</definedName>
    <definedName name="A125239794X">Data8!$HT$1:$HT$10,Data8!$HT$11:$HT$20</definedName>
    <definedName name="A125239794X_Data">Data8!$HT$11:$HT$20</definedName>
    <definedName name="A125239794X_Latest">Data8!$HT$20</definedName>
    <definedName name="A125239798J">Data8!$CO$1:$CO$10,Data8!$CO$11:$CO$20</definedName>
    <definedName name="A125239798J_Data">Data8!$CO$11:$CO$20</definedName>
    <definedName name="A125239798J_Latest">Data8!$CO$20</definedName>
    <definedName name="A125239802L">Data8!$DS$1:$DS$10,Data8!$DS$11:$DS$20</definedName>
    <definedName name="A125239802L_Data">Data8!$DS$11:$DS$20</definedName>
    <definedName name="A125239802L_Latest">Data8!$DS$20</definedName>
    <definedName name="A125239806W">Data8!$EH$1:$EH$10,Data8!$EH$11:$EH$20</definedName>
    <definedName name="A125239806W_Data">Data8!$EH$11:$EH$20</definedName>
    <definedName name="A125239806W_Latest">Data8!$EH$20</definedName>
    <definedName name="A125239810L">Data8!$HE$1:$HE$10,Data8!$HE$11:$HE$20</definedName>
    <definedName name="A125239810L_Data">Data8!$HE$11:$HE$20</definedName>
    <definedName name="A125239810L_Latest">Data8!$HE$20</definedName>
    <definedName name="A125239814W">Data8!$BZ$1:$BZ$10,Data8!$BZ$11:$BZ$20</definedName>
    <definedName name="A125239814W_Data">Data8!$BZ$11:$BZ$20</definedName>
    <definedName name="A125239814W_Latest">Data8!$BZ$20</definedName>
    <definedName name="A125239818F">Data9!$DI$1:$DI$10,Data9!$DI$11:$DI$20</definedName>
    <definedName name="A125239818F_Data">Data9!$DI$11:$DI$20</definedName>
    <definedName name="A125239818F_Latest">Data9!$DI$20</definedName>
    <definedName name="A125239822W">Data9!$W$1:$W$10,Data9!$W$11:$W$20</definedName>
    <definedName name="A125239822W_Data">Data9!$W$11:$W$20</definedName>
    <definedName name="A125239822W_Latest">Data9!$W$20</definedName>
    <definedName name="A125239826F">Data9!$BP$1:$BP$10,Data9!$BP$11:$BP$20</definedName>
    <definedName name="A125239826F_Data">Data9!$BP$11:$BP$20</definedName>
    <definedName name="A125239826F_Latest">Data9!$BP$20</definedName>
    <definedName name="A125239830W">Data9!$CE$1:$CE$10,Data9!$CE$11:$CE$20</definedName>
    <definedName name="A125239830W_Data">Data9!$CE$11:$CE$20</definedName>
    <definedName name="A125239830W_Latest">Data9!$CE$20</definedName>
    <definedName name="A125239834F">Data9!$CT$1:$CT$10,Data9!$CT$11:$CT$20</definedName>
    <definedName name="A125239834F_Data">Data9!$CT$11:$CT$20</definedName>
    <definedName name="A125239834F_Latest">Data9!$CT$20</definedName>
    <definedName name="A125239838R">Data9!$EM$1:$EM$10,Data9!$EM$11:$EM$20</definedName>
    <definedName name="A125239838R_Data">Data9!$EM$11:$EM$20</definedName>
    <definedName name="A125239838R_Latest">Data9!$EM$20</definedName>
    <definedName name="A125239842F">Data9!$H$1:$H$10,Data9!$H$11:$H$20</definedName>
    <definedName name="A125239842F_Data">Data9!$H$11:$H$20</definedName>
    <definedName name="A125239842F_Latest">Data9!$H$20</definedName>
    <definedName name="A125239846R">Data9!$AL$1:$AL$10,Data9!$AL$11:$AL$20</definedName>
    <definedName name="A125239846R_Data">Data9!$AL$11:$AL$20</definedName>
    <definedName name="A125239846R_Latest">Data9!$AL$20</definedName>
    <definedName name="A125239850F">Data9!$BA$1:$BA$10,Data9!$BA$11:$BA$20</definedName>
    <definedName name="A125239850F_Data">Data9!$BA$11:$BA$20</definedName>
    <definedName name="A125239850F_Latest">Data9!$BA$20</definedName>
    <definedName name="A125239854R">Data9!$DX$1:$DX$10,Data9!$DX$11:$DX$20</definedName>
    <definedName name="A125239854R_Data">Data9!$DX$11:$DX$20</definedName>
    <definedName name="A125239854R_Latest">Data9!$DX$20</definedName>
    <definedName name="A125239858X">Data8!$II$1:$II$10,Data8!$II$11:$II$20</definedName>
    <definedName name="A125239858X_Data">Data8!$II$11:$II$20</definedName>
    <definedName name="A125239858X_Latest">Data8!$II$20</definedName>
    <definedName name="A125239862R">Data5!$DS$1:$DS$10,Data5!$DS$11:$DS$20</definedName>
    <definedName name="A125239862R_Data">Data5!$DS$11:$DS$20</definedName>
    <definedName name="A125239862R_Latest">Data5!$DS$20</definedName>
    <definedName name="A125239866X">Data5!$AG$1:$AG$10,Data5!$AG$11:$AG$20</definedName>
    <definedName name="A125239866X_Data">Data5!$AG$11:$AG$20</definedName>
    <definedName name="A125239866X_Latest">Data5!$AG$20</definedName>
    <definedName name="A125239870R">Data5!$BZ$1:$BZ$10,Data5!$BZ$11:$BZ$20</definedName>
    <definedName name="A125239870R_Data">Data5!$BZ$11:$BZ$20</definedName>
    <definedName name="A125239870R_Latest">Data5!$BZ$20</definedName>
    <definedName name="A125239874X">Data5!$CO$1:$CO$10,Data5!$CO$11:$CO$20</definedName>
    <definedName name="A125239874X_Data">Data5!$CO$11:$CO$20</definedName>
    <definedName name="A125239874X_Latest">Data5!$CO$20</definedName>
    <definedName name="A125239878J">Data5!$DD$1:$DD$10,Data5!$DD$11:$DD$20</definedName>
    <definedName name="A125239878J_Data">Data5!$DD$11:$DD$20</definedName>
    <definedName name="A125239878J_Latest">Data5!$DD$20</definedName>
    <definedName name="A125239882X">Data5!$EW$1:$EW$10,Data5!$EW$11:$EW$20</definedName>
    <definedName name="A125239882X_Data">Data5!$EW$11:$EW$20</definedName>
    <definedName name="A125239882X_Latest">Data5!$EW$20</definedName>
    <definedName name="A125239886J">Data5!$R$1:$R$10,Data5!$R$11:$R$20</definedName>
    <definedName name="A125239886J_Data">Data5!$R$11:$R$20</definedName>
    <definedName name="A125239886J_Latest">Data5!$R$20</definedName>
    <definedName name="A125239890X">Data5!$AV$1:$AV$10,Data5!$AV$11:$AV$20</definedName>
    <definedName name="A125239890X_Data">Data5!$AV$11:$AV$20</definedName>
    <definedName name="A125239890X_Latest">Data5!$AV$20</definedName>
    <definedName name="A125239894J">Data5!$BK$1:$BK$10,Data5!$BK$11:$BK$20</definedName>
    <definedName name="A125239894J_Data">Data5!$BK$11:$BK$20</definedName>
    <definedName name="A125239894J_Latest">Data5!$BK$20</definedName>
    <definedName name="A125239898T">Data5!$EH$1:$EH$10,Data5!$EH$11:$EH$20</definedName>
    <definedName name="A125239898T_Data">Data5!$EH$11:$EH$20</definedName>
    <definedName name="A125239898T_Latest">Data5!$EH$20</definedName>
    <definedName name="A125239902W">Data5!$C$1:$C$10,Data5!$C$11:$C$20</definedName>
    <definedName name="A125239902W_Data">Data5!$C$11:$C$20</definedName>
    <definedName name="A125239902W_Latest">Data5!$C$20</definedName>
    <definedName name="A125239906F">Data6!$GU$1:$GU$10,Data6!$GU$11:$GU$20</definedName>
    <definedName name="A125239906F_Data">Data6!$GU$11:$GU$20</definedName>
    <definedName name="A125239906F_Latest">Data6!$GU$20</definedName>
    <definedName name="A125239910W">Data6!$DI$1:$DI$10,Data6!$DI$11:$DI$20</definedName>
    <definedName name="A125239910W_Data">Data6!$DI$11:$DI$20</definedName>
    <definedName name="A125239910W_Latest">Data6!$DI$20</definedName>
    <definedName name="A125239914F">Data6!$FB$1:$FB$10,Data6!$FB$11:$FB$20</definedName>
    <definedName name="A125239914F_Data">Data6!$FB$11:$FB$20</definedName>
    <definedName name="A125239914F_Latest">Data6!$FB$20</definedName>
    <definedName name="A125239918R">Data6!$FQ$1:$FQ$10,Data6!$FQ$11:$FQ$20</definedName>
    <definedName name="A125239918R_Data">Data6!$FQ$11:$FQ$20</definedName>
    <definedName name="A125239918R_Latest">Data6!$FQ$20</definedName>
    <definedName name="A125239922F">Data6!$GF$1:$GF$10,Data6!$GF$11:$GF$20</definedName>
    <definedName name="A125239922F_Data">Data6!$GF$11:$GF$20</definedName>
    <definedName name="A125239922F_Latest">Data6!$GF$20</definedName>
    <definedName name="A125239926R">Data6!$HY$1:$HY$10,Data6!$HY$11:$HY$20</definedName>
    <definedName name="A125239926R_Data">Data6!$HY$11:$HY$20</definedName>
    <definedName name="A125239926R_Latest">Data6!$HY$20</definedName>
    <definedName name="A125239930F">Data6!$CT$1:$CT$10,Data6!$CT$11:$CT$20</definedName>
    <definedName name="A125239930F_Data">Data6!$CT$11:$CT$20</definedName>
    <definedName name="A125239930F_Latest">Data6!$CT$20</definedName>
    <definedName name="A125239934R">Data6!$DX$1:$DX$10,Data6!$DX$11:$DX$20</definedName>
    <definedName name="A125239934R_Data">Data6!$DX$11:$DX$20</definedName>
    <definedName name="A125239934R_Latest">Data6!$DX$20</definedName>
    <definedName name="A125239938X">Data6!$EM$1:$EM$10,Data6!$EM$11:$EM$20</definedName>
    <definedName name="A125239938X_Data">Data6!$EM$11:$EM$20</definedName>
    <definedName name="A125239938X_Latest">Data6!$EM$20</definedName>
    <definedName name="A125239942R">Data6!$HJ$1:$HJ$10,Data6!$HJ$11:$HJ$20</definedName>
    <definedName name="A125239942R_Data">Data6!$HJ$11:$HJ$20</definedName>
    <definedName name="A125239942R_Latest">Data6!$HJ$20</definedName>
    <definedName name="A125239946X">Data6!$CE$1:$CE$10,Data6!$CE$11:$CE$20</definedName>
    <definedName name="A125239946X_Data">Data6!$CE$11:$CE$20</definedName>
    <definedName name="A125239946X_Latest">Data6!$CE$20</definedName>
    <definedName name="A125239950R">Data7!$DN$1:$DN$10,Data7!$DN$11:$DN$20</definedName>
    <definedName name="A125239950R_Data">Data7!$DN$11:$DN$20</definedName>
    <definedName name="A125239950R_Latest">Data7!$DN$20</definedName>
    <definedName name="A125239954X">Data7!$AB$1:$AB$10,Data7!$AB$11:$AB$20</definedName>
    <definedName name="A125239954X_Data">Data7!$AB$11:$AB$20</definedName>
    <definedName name="A125239954X_Latest">Data7!$AB$20</definedName>
    <definedName name="A125239958J">Data7!$BU$1:$BU$10,Data7!$BU$11:$BU$20</definedName>
    <definedName name="A125239958J_Data">Data7!$BU$11:$BU$20</definedName>
    <definedName name="A125239958J_Latest">Data7!$BU$20</definedName>
    <definedName name="A125239962X">Data7!$CJ$1:$CJ$10,Data7!$CJ$11:$CJ$20</definedName>
    <definedName name="A125239962X_Data">Data7!$CJ$11:$CJ$20</definedName>
    <definedName name="A125239962X_Latest">Data7!$CJ$20</definedName>
    <definedName name="A125239966J">Data7!$CY$1:$CY$10,Data7!$CY$11:$CY$20</definedName>
    <definedName name="A125239966J_Data">Data7!$CY$11:$CY$20</definedName>
    <definedName name="A125239966J_Latest">Data7!$CY$20</definedName>
    <definedName name="A125239970X">Data7!$ER$1:$ER$10,Data7!$ER$11:$ER$20</definedName>
    <definedName name="A125239970X_Data">Data7!$ER$11:$ER$20</definedName>
    <definedName name="A125239970X_Latest">Data7!$ER$20</definedName>
    <definedName name="A125239974J">Data7!$M$1:$M$10,Data7!$M$11:$M$20</definedName>
    <definedName name="A125239974J_Data">Data7!$M$11:$M$20</definedName>
    <definedName name="A125239974J_Latest">Data7!$M$20</definedName>
    <definedName name="A125239978T">Data7!$AQ$1:$AQ$10,Data7!$AQ$11:$AQ$20</definedName>
    <definedName name="A125239978T_Data">Data7!$AQ$11:$AQ$20</definedName>
    <definedName name="A125239978T_Latest">Data7!$AQ$20</definedName>
    <definedName name="A125239982J">Data7!$BF$1:$BF$10,Data7!$BF$11:$BF$20</definedName>
    <definedName name="A125239982J_Data">Data7!$BF$11:$BF$20</definedName>
    <definedName name="A125239982J_Latest">Data7!$BF$20</definedName>
    <definedName name="A125239986T">Data7!$EC$1:$EC$10,Data7!$EC$11:$EC$20</definedName>
    <definedName name="A125239986T_Data">Data7!$EC$11:$EC$20</definedName>
    <definedName name="A125239986T_Latest">Data7!$EC$20</definedName>
    <definedName name="A125239990J">Data6!$IN$1:$IN$10,Data6!$IN$11:$IN$20</definedName>
    <definedName name="A125239990J_Data">Data6!$IN$11:$IN$20</definedName>
    <definedName name="A125239990J_Latest">Data6!$IN$20</definedName>
    <definedName name="A125239994T">Data2!$HE$1:$HE$10,Data2!$HE$11:$HE$20</definedName>
    <definedName name="A125239994T_Data">Data2!$HE$11:$HE$20</definedName>
    <definedName name="A125239994T_Latest">Data2!$HE$20</definedName>
    <definedName name="A125239998A">Data2!$DS$1:$DS$10,Data2!$DS$11:$DS$20</definedName>
    <definedName name="A125239998A_Data">Data2!$DS$11:$DS$20</definedName>
    <definedName name="A125239998A_Latest">Data2!$DS$20</definedName>
    <definedName name="A125240002L">Data2!$FL$1:$FL$10,Data2!$FL$11:$FL$20</definedName>
    <definedName name="A125240002L_Data">Data2!$FL$11:$FL$20</definedName>
    <definedName name="A125240002L_Latest">Data2!$FL$20</definedName>
    <definedName name="A125240006W">Data2!$GA$1:$GA$10,Data2!$GA$11:$GA$20</definedName>
    <definedName name="A125240006W_Data">Data2!$GA$11:$GA$20</definedName>
    <definedName name="A125240006W_Latest">Data2!$GA$20</definedName>
    <definedName name="A125240010L">Data2!$GP$1:$GP$10,Data2!$GP$11:$GP$20</definedName>
    <definedName name="A125240010L_Data">Data2!$GP$11:$GP$20</definedName>
    <definedName name="A125240010L_Latest">Data2!$GP$20</definedName>
    <definedName name="A125240014W">Data2!$II$1:$II$10,Data2!$II$11:$II$20</definedName>
    <definedName name="A125240014W_Data">Data2!$II$11:$II$20</definedName>
    <definedName name="A125240014W_Latest">Data2!$II$20</definedName>
    <definedName name="A125240018F">Data2!$DD$1:$DD$10,Data2!$DD$11:$DD$20</definedName>
    <definedName name="A125240018F_Data">Data2!$DD$11:$DD$20</definedName>
    <definedName name="A125240018F_Latest">Data2!$DD$20</definedName>
    <definedName name="A125240022W">Data2!$EH$1:$EH$10,Data2!$EH$11:$EH$20</definedName>
    <definedName name="A125240022W_Data">Data2!$EH$11:$EH$20</definedName>
    <definedName name="A125240022W_Latest">Data2!$EH$20</definedName>
    <definedName name="A125240026F">Data2!$EW$1:$EW$10,Data2!$EW$11:$EW$20</definedName>
    <definedName name="A125240026F_Data">Data2!$EW$11:$EW$20</definedName>
    <definedName name="A125240026F_Latest">Data2!$EW$20</definedName>
    <definedName name="A125240030W">Data2!$HT$1:$HT$10,Data2!$HT$11:$HT$20</definedName>
    <definedName name="A125240030W_Data">Data2!$HT$11:$HT$20</definedName>
    <definedName name="A125240030W_Latest">Data2!$HT$20</definedName>
    <definedName name="A125240034F">Data2!$CO$1:$CO$10,Data2!$CO$11:$CO$20</definedName>
    <definedName name="A125240034F_Data">Data2!$CO$11:$CO$20</definedName>
    <definedName name="A125240034F_Latest">Data2!$CO$20</definedName>
    <definedName name="A125240390A">Data4!$GZ$1:$GZ$10,Data4!$GZ$11:$GZ$20</definedName>
    <definedName name="A125240390A_Data">Data4!$GZ$11:$GZ$20</definedName>
    <definedName name="A125240390A_Latest">Data4!$GZ$20</definedName>
    <definedName name="A125240394K">Data4!$DN$1:$DN$10,Data4!$DN$11:$DN$20</definedName>
    <definedName name="A125240394K_Data">Data4!$DN$11:$DN$20</definedName>
    <definedName name="A125240394K_Latest">Data4!$DN$20</definedName>
    <definedName name="A125240398V">Data4!$FG$1:$FG$10,Data4!$FG$11:$FG$20</definedName>
    <definedName name="A125240398V_Data">Data4!$FG$11:$FG$20</definedName>
    <definedName name="A125240398V_Latest">Data4!$FG$20</definedName>
    <definedName name="A125240402X">Data4!$FV$1:$FV$10,Data4!$FV$11:$FV$20</definedName>
    <definedName name="A125240402X_Data">Data4!$FV$11:$FV$20</definedName>
    <definedName name="A125240402X_Latest">Data4!$FV$20</definedName>
    <definedName name="A125240406J">Data4!$GK$1:$GK$10,Data4!$GK$11:$GK$20</definedName>
    <definedName name="A125240406J_Data">Data4!$GK$11:$GK$20</definedName>
    <definedName name="A125240406J_Latest">Data4!$GK$20</definedName>
    <definedName name="A125240410X">Data4!$ID$1:$ID$10,Data4!$ID$11:$ID$20</definedName>
    <definedName name="A125240410X_Data">Data4!$ID$11:$ID$20</definedName>
    <definedName name="A125240410X_Latest">Data4!$ID$20</definedName>
    <definedName name="A125240414J">Data4!$CY$1:$CY$10,Data4!$CY$11:$CY$20</definedName>
    <definedName name="A125240414J_Data">Data4!$CY$11:$CY$20</definedName>
    <definedName name="A125240414J_Latest">Data4!$CY$20</definedName>
    <definedName name="A125240418T">Data4!$EC$1:$EC$10,Data4!$EC$11:$EC$20</definedName>
    <definedName name="A125240418T_Data">Data4!$EC$11:$EC$20</definedName>
    <definedName name="A125240418T_Latest">Data4!$EC$20</definedName>
    <definedName name="A125240422J">Data4!$ER$1:$ER$10,Data4!$ER$11:$ER$20</definedName>
    <definedName name="A125240422J_Data">Data4!$ER$11:$ER$20</definedName>
    <definedName name="A125240422J_Latest">Data4!$ER$20</definedName>
    <definedName name="A125240426T">Data4!$HO$1:$HO$10,Data4!$HO$11:$HO$20</definedName>
    <definedName name="A125240426T_Data">Data4!$HO$11:$HO$20</definedName>
    <definedName name="A125240426T_Latest">Data4!$HO$20</definedName>
    <definedName name="A125240430J">Data4!$CJ$1:$CJ$10,Data4!$CJ$11:$CJ$20</definedName>
    <definedName name="A125240430J_Data">Data4!$CJ$11:$CJ$20</definedName>
    <definedName name="A125240430J_Latest">Data4!$CJ$20</definedName>
    <definedName name="A125240786W">Data2!$AV$1:$AV$10,Data2!$AV$11:$AV$20</definedName>
    <definedName name="A125240786W_Data">Data2!$AV$11:$AV$20</definedName>
    <definedName name="A125240786W_Latest">Data2!$AV$20</definedName>
    <definedName name="A125240790L">Data1!$GZ$1:$GZ$10,Data1!$GZ$11:$GZ$20</definedName>
    <definedName name="A125240790L_Data">Data1!$GZ$11:$GZ$20</definedName>
    <definedName name="A125240790L_Latest">Data1!$GZ$20</definedName>
    <definedName name="A125240794W">Data2!$C$1:$C$10,Data2!$C$11:$C$20</definedName>
    <definedName name="A125240794W_Data">Data2!$C$11:$C$20</definedName>
    <definedName name="A125240794W_Latest">Data2!$C$20</definedName>
    <definedName name="A125240798F">Data2!$R$1:$R$10,Data2!$R$11:$R$20</definedName>
    <definedName name="A125240798F_Data">Data2!$R$11:$R$20</definedName>
    <definedName name="A125240798F_Latest">Data2!$R$20</definedName>
    <definedName name="A125240802K">Data2!$AG$1:$AG$10,Data2!$AG$11:$AG$20</definedName>
    <definedName name="A125240802K_Data">Data2!$AG$11:$AG$20</definedName>
    <definedName name="A125240802K_Latest">Data2!$AG$20</definedName>
    <definedName name="A125240806V">Data2!$BZ$1:$BZ$10,Data2!$BZ$11:$BZ$20</definedName>
    <definedName name="A125240806V_Data">Data2!$BZ$11:$BZ$20</definedName>
    <definedName name="A125240806V_Latest">Data2!$BZ$20</definedName>
    <definedName name="A125240810K">Data1!$GK$1:$GK$10,Data1!$GK$11:$GK$20</definedName>
    <definedName name="A125240810K_Data">Data1!$GK$11:$GK$20</definedName>
    <definedName name="A125240810K_Latest">Data1!$GK$20</definedName>
    <definedName name="A125240814V">Data1!$HO$1:$HO$10,Data1!$HO$11:$HO$20</definedName>
    <definedName name="A125240814V_Data">Data1!$HO$11:$HO$20</definedName>
    <definedName name="A125240814V_Latest">Data1!$HO$20</definedName>
    <definedName name="A125240818C">Data1!$ID$1:$ID$10,Data1!$ID$11:$ID$20</definedName>
    <definedName name="A125240818C_Data">Data1!$ID$11:$ID$20</definedName>
    <definedName name="A125240818C_Latest">Data1!$ID$20</definedName>
    <definedName name="A125240822V">Data2!$BK$1:$BK$10,Data2!$BK$11:$BK$20</definedName>
    <definedName name="A125240822V_Data">Data2!$BK$11:$BK$20</definedName>
    <definedName name="A125240822V_Latest">Data2!$BK$20</definedName>
    <definedName name="A125240826C">Data1!$FV$1:$FV$10,Data1!$FV$11:$FV$20</definedName>
    <definedName name="A125240826C_Data">Data1!$FV$11:$FV$20</definedName>
    <definedName name="A125240826C_Latest">Data1!$FV$20</definedName>
    <definedName name="A125241182A">Data3!$DX$1:$DX$10,Data3!$DX$11:$DX$20</definedName>
    <definedName name="A125241182A_Data">Data3!$DX$11:$DX$20</definedName>
    <definedName name="A125241182A_Latest">Data3!$DX$20</definedName>
    <definedName name="A125241186K">Data3!$AL$1:$AL$10,Data3!$AL$11:$AL$20</definedName>
    <definedName name="A125241186K_Data">Data3!$AL$11:$AL$20</definedName>
    <definedName name="A125241186K_Latest">Data3!$AL$20</definedName>
    <definedName name="A125241190A">Data3!$CE$1:$CE$10,Data3!$CE$11:$CE$20</definedName>
    <definedName name="A125241190A_Data">Data3!$CE$11:$CE$20</definedName>
    <definedName name="A125241190A_Latest">Data3!$CE$20</definedName>
    <definedName name="A125241194K">Data3!$CT$1:$CT$10,Data3!$CT$11:$CT$20</definedName>
    <definedName name="A125241194K_Data">Data3!$CT$11:$CT$20</definedName>
    <definedName name="A125241194K_Latest">Data3!$CT$20</definedName>
    <definedName name="A125241198V">Data3!$DI$1:$DI$10,Data3!$DI$11:$DI$20</definedName>
    <definedName name="A125241198V_Data">Data3!$DI$11:$DI$20</definedName>
    <definedName name="A125241198V_Latest">Data3!$DI$20</definedName>
    <definedName name="A125241202X">Data3!$FB$1:$FB$10,Data3!$FB$11:$FB$20</definedName>
    <definedName name="A125241202X_Data">Data3!$FB$11:$FB$20</definedName>
    <definedName name="A125241202X_Latest">Data3!$FB$20</definedName>
    <definedName name="A125241206J">Data3!$W$1:$W$10,Data3!$W$11:$W$20</definedName>
    <definedName name="A125241206J_Data">Data3!$W$11:$W$20</definedName>
    <definedName name="A125241206J_Latest">Data3!$W$20</definedName>
    <definedName name="A125241210X">Data3!$BA$1:$BA$10,Data3!$BA$11:$BA$20</definedName>
    <definedName name="A125241210X_Data">Data3!$BA$11:$BA$20</definedName>
    <definedName name="A125241210X_Latest">Data3!$BA$20</definedName>
    <definedName name="A125241214J">Data3!$BP$1:$BP$10,Data3!$BP$11:$BP$20</definedName>
    <definedName name="A125241214J_Data">Data3!$BP$11:$BP$20</definedName>
    <definedName name="A125241214J_Latest">Data3!$BP$20</definedName>
    <definedName name="A125241218T">Data3!$EM$1:$EM$10,Data3!$EM$11:$EM$20</definedName>
    <definedName name="A125241218T_Data">Data3!$EM$11:$EM$20</definedName>
    <definedName name="A125241218T_Latest">Data3!$EM$20</definedName>
    <definedName name="A125241222J">Data3!$H$1:$H$10,Data3!$H$11:$H$20</definedName>
    <definedName name="A125241222J_Data">Data3!$H$11:$H$20</definedName>
    <definedName name="A125241222J_Latest">Data3!$H$20</definedName>
    <definedName name="A125241578W">Data4!$AQ$1:$AQ$10,Data4!$AQ$11:$AQ$20</definedName>
    <definedName name="A125241578W_Data">Data4!$AQ$11:$AQ$20</definedName>
    <definedName name="A125241578W_Latest">Data4!$AQ$20</definedName>
    <definedName name="A125241582L">Data3!$GU$1:$GU$10,Data3!$GU$11:$GU$20</definedName>
    <definedName name="A125241582L_Data">Data3!$GU$11:$GU$20</definedName>
    <definedName name="A125241582L_Latest">Data3!$GU$20</definedName>
    <definedName name="A125241586W">Data3!$IN$1:$IN$10,Data3!$IN$11:$IN$20</definedName>
    <definedName name="A125241586W_Data">Data3!$IN$11:$IN$20</definedName>
    <definedName name="A125241586W_Latest">Data3!$IN$20</definedName>
    <definedName name="A125241590L">Data4!$M$1:$M$10,Data4!$M$11:$M$20</definedName>
    <definedName name="A125241590L_Data">Data4!$M$11:$M$20</definedName>
    <definedName name="A125241590L_Latest">Data4!$M$20</definedName>
    <definedName name="A125241594W">Data4!$AB$1:$AB$10,Data4!$AB$11:$AB$20</definedName>
    <definedName name="A125241594W_Data">Data4!$AB$11:$AB$20</definedName>
    <definedName name="A125241594W_Latest">Data4!$AB$20</definedName>
    <definedName name="A125241598F">Data4!$BU$1:$BU$10,Data4!$BU$11:$BU$20</definedName>
    <definedName name="A125241598F_Data">Data4!$BU$11:$BU$20</definedName>
    <definedName name="A125241598F_Latest">Data4!$BU$20</definedName>
    <definedName name="A125241602K">Data3!$GF$1:$GF$10,Data3!$GF$11:$GF$20</definedName>
    <definedName name="A125241602K_Data">Data3!$GF$11:$GF$20</definedName>
    <definedName name="A125241602K_Latest">Data3!$GF$20</definedName>
    <definedName name="A125241606V">Data3!$HJ$1:$HJ$10,Data3!$HJ$11:$HJ$20</definedName>
    <definedName name="A125241606V_Data">Data3!$HJ$11:$HJ$20</definedName>
    <definedName name="A125241606V_Latest">Data3!$HJ$20</definedName>
    <definedName name="A125241610K">Data3!$HY$1:$HY$10,Data3!$HY$11:$HY$20</definedName>
    <definedName name="A125241610K_Data">Data3!$HY$11:$HY$20</definedName>
    <definedName name="A125241610K_Latest">Data3!$HY$20</definedName>
    <definedName name="A125241614V">Data4!$BF$1:$BF$10,Data4!$BF$11:$BF$20</definedName>
    <definedName name="A125241614V_Data">Data4!$BF$11:$BF$20</definedName>
    <definedName name="A125241614V_Latest">Data4!$BF$20</definedName>
    <definedName name="A125241618C">Data3!$FQ$1:$FQ$10,Data3!$FQ$11:$FQ$20</definedName>
    <definedName name="A125241618C_Data">Data3!$FQ$11:$FQ$20</definedName>
    <definedName name="A125241618C_Latest">Data3!$FQ$20</definedName>
    <definedName name="A125241974X">Data1!$DT$1:$DT$10,Data1!$DT$11:$DT$20</definedName>
    <definedName name="A125241974X_Data">Data1!$DT$11:$DT$20</definedName>
    <definedName name="A125241974X_Latest">Data1!$DT$20</definedName>
    <definedName name="A125241978J">Data1!$AH$1:$AH$10,Data1!$AH$11:$AH$20</definedName>
    <definedName name="A125241978J_Data">Data1!$AH$11:$AH$20</definedName>
    <definedName name="A125241978J_Latest">Data1!$AH$20</definedName>
    <definedName name="A125241982X">Data1!$CA$1:$CA$10,Data1!$CA$11:$CA$20</definedName>
    <definedName name="A125241982X_Data">Data1!$CA$11:$CA$20</definedName>
    <definedName name="A125241982X_Latest">Data1!$CA$20</definedName>
    <definedName name="A125241986J">Data1!$CP$1:$CP$10,Data1!$CP$11:$CP$20</definedName>
    <definedName name="A125241986J_Data">Data1!$CP$11:$CP$20</definedName>
    <definedName name="A125241986J_Latest">Data1!$CP$20</definedName>
    <definedName name="A125241990X">Data1!$DE$1:$DE$10,Data1!$DE$11:$DE$20</definedName>
    <definedName name="A125241990X_Data">Data1!$DE$11:$DE$20</definedName>
    <definedName name="A125241990X_Latest">Data1!$DE$20</definedName>
    <definedName name="A125241994J">Data1!$EX$1:$EX$10,Data1!$EX$11:$EX$20</definedName>
    <definedName name="A125241994J_Data">Data1!$EX$11:$EX$20</definedName>
    <definedName name="A125241994J_Latest">Data1!$EX$20</definedName>
    <definedName name="A125241998T">Data1!$S$1:$S$10,Data1!$S$11:$S$20</definedName>
    <definedName name="A125241998T_Data">Data1!$S$11:$S$20</definedName>
    <definedName name="A125241998T_Latest">Data1!$S$20</definedName>
    <definedName name="A125242002X">Data1!$AW$1:$AW$10,Data1!$AW$11:$AW$20</definedName>
    <definedName name="A125242002X_Data">Data1!$AW$11:$AW$20</definedName>
    <definedName name="A125242002X_Latest">Data1!$AW$20</definedName>
    <definedName name="A125242006J">Data1!$BL$1:$BL$10,Data1!$BL$11:$BL$20</definedName>
    <definedName name="A125242006J_Data">Data1!$BL$11:$BL$20</definedName>
    <definedName name="A125242006J_Latest">Data1!$BL$20</definedName>
    <definedName name="A125242010X">Data1!$EI$1:$EI$10,Data1!$EI$11:$EI$20</definedName>
    <definedName name="A125242010X_Data">Data1!$EI$11:$EI$20</definedName>
    <definedName name="A125242010X_Latest">Data1!$EI$20</definedName>
    <definedName name="A125242014J">Data1!$D$1:$D$10,Data1!$D$11:$D$20</definedName>
    <definedName name="A125242014J_Data">Data1!$D$11:$D$20</definedName>
    <definedName name="A125242014J_Latest">Data1!$D$20</definedName>
    <definedName name="A125242018T">Data10!$S$1:$S$10,Data10!$S$11:$S$20</definedName>
    <definedName name="A125242018T_Data">Data10!$S$11:$S$20</definedName>
    <definedName name="A125242018T_Latest">Data10!$S$20</definedName>
    <definedName name="A125242022J">Data9!$FW$1:$FW$10,Data9!$FW$11:$FW$20</definedName>
    <definedName name="A125242022J_Data">Data9!$FW$11:$FW$20</definedName>
    <definedName name="A125242022J_Latest">Data9!$FW$20</definedName>
    <definedName name="A125242026T">Data9!$HP$1:$HP$10,Data9!$HP$11:$HP$20</definedName>
    <definedName name="A125242026T_Data">Data9!$HP$11:$HP$20</definedName>
    <definedName name="A125242026T_Latest">Data9!$HP$20</definedName>
    <definedName name="A125242030J">Data9!$IE$1:$IE$10,Data9!$IE$11:$IE$20</definedName>
    <definedName name="A125242030J_Data">Data9!$IE$11:$IE$20</definedName>
    <definedName name="A125242030J_Latest">Data9!$IE$20</definedName>
    <definedName name="A125242034T">Data10!$D$1:$D$10,Data10!$D$11:$D$20</definedName>
    <definedName name="A125242034T_Data">Data10!$D$11:$D$20</definedName>
    <definedName name="A125242034T_Latest">Data10!$D$20</definedName>
    <definedName name="A125242038A">Data10!$AW$1:$AW$10,Data10!$AW$11:$AW$20</definedName>
    <definedName name="A125242038A_Data">Data10!$AW$11:$AW$20</definedName>
    <definedName name="A125242038A_Latest">Data10!$AW$20</definedName>
    <definedName name="A125242042T">Data9!$FH$1:$FH$10,Data9!$FH$11:$FH$20</definedName>
    <definedName name="A125242042T_Data">Data9!$FH$11:$FH$20</definedName>
    <definedName name="A125242042T_Latest">Data9!$FH$20</definedName>
    <definedName name="A125242046A">Data9!$GL$1:$GL$10,Data9!$GL$11:$GL$20</definedName>
    <definedName name="A125242046A_Data">Data9!$GL$11:$GL$20</definedName>
    <definedName name="A125242046A_Latest">Data9!$GL$20</definedName>
    <definedName name="A125242050T">Data9!$HA$1:$HA$10,Data9!$HA$11:$HA$20</definedName>
    <definedName name="A125242050T_Data">Data9!$HA$11:$HA$20</definedName>
    <definedName name="A125242050T_Latest">Data9!$HA$20</definedName>
    <definedName name="A125242054A">Data10!$AH$1:$AH$10,Data10!$AH$11:$AH$20</definedName>
    <definedName name="A125242054A_Data">Data10!$AH$11:$AH$20</definedName>
    <definedName name="A125242054A_Latest">Data10!$AH$20</definedName>
    <definedName name="A125242058K">Data9!$ES$1:$ES$10,Data9!$ES$11:$ES$20</definedName>
    <definedName name="A125242058K_Data">Data9!$ES$11:$ES$20</definedName>
    <definedName name="A125242058K_Latest">Data9!$ES$20</definedName>
    <definedName name="A125242062A">Data6!$AC$1:$AC$10,Data6!$AC$11:$AC$20</definedName>
    <definedName name="A125242062A_Data">Data6!$AC$11:$AC$20</definedName>
    <definedName name="A125242062A_Latest">Data6!$AC$20</definedName>
    <definedName name="A125242066K">Data5!$GG$1:$GG$10,Data5!$GG$11:$GG$20</definedName>
    <definedName name="A125242066K_Data">Data5!$GG$11:$GG$20</definedName>
    <definedName name="A125242066K_Latest">Data5!$GG$20</definedName>
    <definedName name="A125242070A">Data5!$HZ$1:$HZ$10,Data5!$HZ$11:$HZ$20</definedName>
    <definedName name="A125242070A_Data">Data5!$HZ$11:$HZ$20</definedName>
    <definedName name="A125242070A_Latest">Data5!$HZ$20</definedName>
    <definedName name="A125242074K">Data5!$IO$1:$IO$10,Data5!$IO$11:$IO$20</definedName>
    <definedName name="A125242074K_Data">Data5!$IO$11:$IO$20</definedName>
    <definedName name="A125242074K_Latest">Data5!$IO$20</definedName>
    <definedName name="A125242078V">Data6!$N$1:$N$10,Data6!$N$11:$N$20</definedName>
    <definedName name="A125242078V_Data">Data6!$N$11:$N$20</definedName>
    <definedName name="A125242078V_Latest">Data6!$N$20</definedName>
    <definedName name="A125242082K">Data6!$BG$1:$BG$10,Data6!$BG$11:$BG$20</definedName>
    <definedName name="A125242082K_Data">Data6!$BG$11:$BG$20</definedName>
    <definedName name="A125242082K_Latest">Data6!$BG$20</definedName>
    <definedName name="A125242086V">Data5!$FR$1:$FR$10,Data5!$FR$11:$FR$20</definedName>
    <definedName name="A125242086V_Data">Data5!$FR$11:$FR$20</definedName>
    <definedName name="A125242086V_Latest">Data5!$FR$20</definedName>
    <definedName name="A125242090K">Data5!$GV$1:$GV$10,Data5!$GV$11:$GV$20</definedName>
    <definedName name="A125242090K_Data">Data5!$GV$11:$GV$20</definedName>
    <definedName name="A125242090K_Latest">Data5!$GV$20</definedName>
    <definedName name="A125242094V">Data5!$HK$1:$HK$10,Data5!$HK$11:$HK$20</definedName>
    <definedName name="A125242094V_Data">Data5!$HK$11:$HK$20</definedName>
    <definedName name="A125242094V_Latest">Data5!$HK$20</definedName>
    <definedName name="A125242098C">Data6!$AR$1:$AR$10,Data6!$AR$11:$AR$20</definedName>
    <definedName name="A125242098C_Data">Data6!$AR$11:$AR$20</definedName>
    <definedName name="A125242098C_Latest">Data6!$AR$20</definedName>
    <definedName name="A125242102J">Data5!$FC$1:$FC$10,Data5!$FC$11:$FC$20</definedName>
    <definedName name="A125242102J_Data">Data5!$FC$11:$FC$20</definedName>
    <definedName name="A125242102J_Latest">Data5!$FC$20</definedName>
    <definedName name="A125242106T">Data8!$X$1:$X$10,Data8!$X$11:$X$20</definedName>
    <definedName name="A125242106T_Data">Data8!$X$11:$X$20</definedName>
    <definedName name="A125242106T_Latest">Data8!$X$20</definedName>
    <definedName name="A125242110J">Data7!$GB$1:$GB$10,Data7!$GB$11:$GB$20</definedName>
    <definedName name="A125242110J_Data">Data7!$GB$11:$GB$20</definedName>
    <definedName name="A125242110J_Latest">Data7!$GB$20</definedName>
    <definedName name="A125242114T">Data7!$HU$1:$HU$10,Data7!$HU$11:$HU$20</definedName>
    <definedName name="A125242114T_Data">Data7!$HU$11:$HU$20</definedName>
    <definedName name="A125242114T_Latest">Data7!$HU$20</definedName>
    <definedName name="A125242118A">Data7!$IJ$1:$IJ$10,Data7!$IJ$11:$IJ$20</definedName>
    <definedName name="A125242118A_Data">Data7!$IJ$11:$IJ$20</definedName>
    <definedName name="A125242118A_Latest">Data7!$IJ$20</definedName>
    <definedName name="A125242122T">Data8!$I$1:$I$10,Data8!$I$11:$I$20</definedName>
    <definedName name="A125242122T_Data">Data8!$I$11:$I$20</definedName>
    <definedName name="A125242122T_Latest">Data8!$I$20</definedName>
    <definedName name="A125242126A">Data8!$BB$1:$BB$10,Data8!$BB$11:$BB$20</definedName>
    <definedName name="A125242126A_Data">Data8!$BB$11:$BB$20</definedName>
    <definedName name="A125242126A_Latest">Data8!$BB$20</definedName>
    <definedName name="A125242130T">Data7!$FM$1:$FM$10,Data7!$FM$11:$FM$20</definedName>
    <definedName name="A125242130T_Data">Data7!$FM$11:$FM$20</definedName>
    <definedName name="A125242130T_Latest">Data7!$FM$20</definedName>
    <definedName name="A125242134A">Data7!$GQ$1:$GQ$10,Data7!$GQ$11:$GQ$20</definedName>
    <definedName name="A125242134A_Data">Data7!$GQ$11:$GQ$20</definedName>
    <definedName name="A125242134A_Latest">Data7!$GQ$20</definedName>
    <definedName name="A125242138K">Data7!$HF$1:$HF$10,Data7!$HF$11:$HF$20</definedName>
    <definedName name="A125242138K_Data">Data7!$HF$11:$HF$20</definedName>
    <definedName name="A125242138K_Latest">Data7!$HF$20</definedName>
    <definedName name="A125242142A">Data8!$AM$1:$AM$10,Data8!$AM$11:$AM$20</definedName>
    <definedName name="A125242142A_Data">Data8!$AM$11:$AM$20</definedName>
    <definedName name="A125242142A_Latest">Data8!$AM$20</definedName>
    <definedName name="A125242146K">Data7!$EX$1:$EX$10,Data7!$EX$11:$EX$20</definedName>
    <definedName name="A125242146K_Data">Data7!$EX$11:$EX$20</definedName>
    <definedName name="A125242146K_Latest">Data7!$EX$20</definedName>
    <definedName name="A125242150A">Data8!$GG$1:$GG$10,Data8!$GG$11:$GG$20</definedName>
    <definedName name="A125242150A_Data">Data8!$GG$11:$GG$20</definedName>
    <definedName name="A125242150A_Latest">Data8!$GG$20</definedName>
    <definedName name="A125242154K">Data8!$CU$1:$CU$10,Data8!$CU$11:$CU$20</definedName>
    <definedName name="A125242154K_Data">Data8!$CU$11:$CU$20</definedName>
    <definedName name="A125242154K_Latest">Data8!$CU$20</definedName>
    <definedName name="A125242158V">Data8!$EN$1:$EN$10,Data8!$EN$11:$EN$20</definedName>
    <definedName name="A125242158V_Data">Data8!$EN$11:$EN$20</definedName>
    <definedName name="A125242158V_Latest">Data8!$EN$20</definedName>
    <definedName name="A125242162K">Data8!$FC$1:$FC$10,Data8!$FC$11:$FC$20</definedName>
    <definedName name="A125242162K_Data">Data8!$FC$11:$FC$20</definedName>
    <definedName name="A125242162K_Latest">Data8!$FC$20</definedName>
    <definedName name="A125242166V">Data8!$FR$1:$FR$10,Data8!$FR$11:$FR$20</definedName>
    <definedName name="A125242166V_Data">Data8!$FR$11:$FR$20</definedName>
    <definedName name="A125242166V_Latest">Data8!$FR$20</definedName>
    <definedName name="A125242170K">Data8!$HK$1:$HK$10,Data8!$HK$11:$HK$20</definedName>
    <definedName name="A125242170K_Data">Data8!$HK$11:$HK$20</definedName>
    <definedName name="A125242170K_Latest">Data8!$HK$20</definedName>
    <definedName name="A125242174V">Data8!$CF$1:$CF$10,Data8!$CF$11:$CF$20</definedName>
    <definedName name="A125242174V_Data">Data8!$CF$11:$CF$20</definedName>
    <definedName name="A125242174V_Latest">Data8!$CF$20</definedName>
    <definedName name="A125242178C">Data8!$DJ$1:$DJ$10,Data8!$DJ$11:$DJ$20</definedName>
    <definedName name="A125242178C_Data">Data8!$DJ$11:$DJ$20</definedName>
    <definedName name="A125242178C_Latest">Data8!$DJ$20</definedName>
    <definedName name="A125242182V">Data8!$DY$1:$DY$10,Data8!$DY$11:$DY$20</definedName>
    <definedName name="A125242182V_Data">Data8!$DY$11:$DY$20</definedName>
    <definedName name="A125242182V_Latest">Data8!$DY$20</definedName>
    <definedName name="A125242186C">Data8!$GV$1:$GV$10,Data8!$GV$11:$GV$20</definedName>
    <definedName name="A125242186C_Data">Data8!$GV$11:$GV$20</definedName>
    <definedName name="A125242186C_Latest">Data8!$GV$20</definedName>
    <definedName name="A125242190V">Data8!$BQ$1:$BQ$10,Data8!$BQ$11:$BQ$20</definedName>
    <definedName name="A125242190V_Data">Data8!$BQ$11:$BQ$20</definedName>
    <definedName name="A125242190V_Latest">Data8!$BQ$20</definedName>
    <definedName name="A125242194C">Data9!$CZ$1:$CZ$10,Data9!$CZ$11:$CZ$20</definedName>
    <definedName name="A125242194C_Data">Data9!$CZ$11:$CZ$20</definedName>
    <definedName name="A125242194C_Latest">Data9!$CZ$20</definedName>
    <definedName name="A125242198L">Data9!$N$1:$N$10,Data9!$N$11:$N$20</definedName>
    <definedName name="A125242198L_Data">Data9!$N$11:$N$20</definedName>
    <definedName name="A125242198L_Latest">Data9!$N$20</definedName>
    <definedName name="A125242202T">Data9!$BG$1:$BG$10,Data9!$BG$11:$BG$20</definedName>
    <definedName name="A125242202T_Data">Data9!$BG$11:$BG$20</definedName>
    <definedName name="A125242202T_Latest">Data9!$BG$20</definedName>
    <definedName name="A125242206A">Data9!$BV$1:$BV$10,Data9!$BV$11:$BV$20</definedName>
    <definedName name="A125242206A_Data">Data9!$BV$11:$BV$20</definedName>
    <definedName name="A125242206A_Latest">Data9!$BV$20</definedName>
    <definedName name="A125242210T">Data9!$CK$1:$CK$10,Data9!$CK$11:$CK$20</definedName>
    <definedName name="A125242210T_Data">Data9!$CK$11:$CK$20</definedName>
    <definedName name="A125242210T_Latest">Data9!$CK$20</definedName>
    <definedName name="A125242214A">Data9!$ED$1:$ED$10,Data9!$ED$11:$ED$20</definedName>
    <definedName name="A125242214A_Data">Data9!$ED$11:$ED$20</definedName>
    <definedName name="A125242214A_Latest">Data9!$ED$20</definedName>
    <definedName name="A125242218K">Data8!$IO$1:$IO$10,Data8!$IO$11:$IO$20</definedName>
    <definedName name="A125242218K_Data">Data8!$IO$11:$IO$20</definedName>
    <definedName name="A125242218K_Latest">Data8!$IO$20</definedName>
    <definedName name="A125242222A">Data9!$AC$1:$AC$10,Data9!$AC$11:$AC$20</definedName>
    <definedName name="A125242222A_Data">Data9!$AC$11:$AC$20</definedName>
    <definedName name="A125242222A_Latest">Data9!$AC$20</definedName>
    <definedName name="A125242226K">Data9!$AR$1:$AR$10,Data9!$AR$11:$AR$20</definedName>
    <definedName name="A125242226K_Data">Data9!$AR$11:$AR$20</definedName>
    <definedName name="A125242226K_Latest">Data9!$AR$20</definedName>
    <definedName name="A125242230A">Data9!$DO$1:$DO$10,Data9!$DO$11:$DO$20</definedName>
    <definedName name="A125242230A_Data">Data9!$DO$11:$DO$20</definedName>
    <definedName name="A125242230A_Latest">Data9!$DO$20</definedName>
    <definedName name="A125242234K">Data8!$HZ$1:$HZ$10,Data8!$HZ$11:$HZ$20</definedName>
    <definedName name="A125242234K_Data">Data8!$HZ$11:$HZ$20</definedName>
    <definedName name="A125242234K_Latest">Data8!$HZ$20</definedName>
    <definedName name="A125242238V">Data5!$DJ$1:$DJ$10,Data5!$DJ$11:$DJ$20</definedName>
    <definedName name="A125242238V_Data">Data5!$DJ$11:$DJ$20</definedName>
    <definedName name="A125242238V_Latest">Data5!$DJ$20</definedName>
    <definedName name="A125242242K">Data5!$X$1:$X$10,Data5!$X$11:$X$20</definedName>
    <definedName name="A125242242K_Data">Data5!$X$11:$X$20</definedName>
    <definedName name="A125242242K_Latest">Data5!$X$20</definedName>
    <definedName name="A125242246V">Data5!$BQ$1:$BQ$10,Data5!$BQ$11:$BQ$20</definedName>
    <definedName name="A125242246V_Data">Data5!$BQ$11:$BQ$20</definedName>
    <definedName name="A125242246V_Latest">Data5!$BQ$20</definedName>
    <definedName name="A125242250K">Data5!$CF$1:$CF$10,Data5!$CF$11:$CF$20</definedName>
    <definedName name="A125242250K_Data">Data5!$CF$11:$CF$20</definedName>
    <definedName name="A125242250K_Latest">Data5!$CF$20</definedName>
    <definedName name="A125242254V">Data5!$CU$1:$CU$10,Data5!$CU$11:$CU$20</definedName>
    <definedName name="A125242254V_Data">Data5!$CU$11:$CU$20</definedName>
    <definedName name="A125242254V_Latest">Data5!$CU$20</definedName>
    <definedName name="A125242258C">Data5!$EN$1:$EN$10,Data5!$EN$11:$EN$20</definedName>
    <definedName name="A125242258C_Data">Data5!$EN$11:$EN$20</definedName>
    <definedName name="A125242258C_Latest">Data5!$EN$20</definedName>
    <definedName name="A125242262V">Data5!$I$1:$I$10,Data5!$I$11:$I$20</definedName>
    <definedName name="A125242262V_Data">Data5!$I$11:$I$20</definedName>
    <definedName name="A125242262V_Latest">Data5!$I$20</definedName>
    <definedName name="A125242266C">Data5!$AM$1:$AM$10,Data5!$AM$11:$AM$20</definedName>
    <definedName name="A125242266C_Data">Data5!$AM$11:$AM$20</definedName>
    <definedName name="A125242266C_Latest">Data5!$AM$20</definedName>
    <definedName name="A125242270V">Data5!$BB$1:$BB$10,Data5!$BB$11:$BB$20</definedName>
    <definedName name="A125242270V_Data">Data5!$BB$11:$BB$20</definedName>
    <definedName name="A125242270V_Latest">Data5!$BB$20</definedName>
    <definedName name="A125242274C">Data5!$DY$1:$DY$10,Data5!$DY$11:$DY$20</definedName>
    <definedName name="A125242274C_Data">Data5!$DY$11:$DY$20</definedName>
    <definedName name="A125242274C_Latest">Data5!$DY$20</definedName>
    <definedName name="A125242278L">Data4!$IJ$1:$IJ$10,Data4!$IJ$11:$IJ$20</definedName>
    <definedName name="A125242278L_Data">Data4!$IJ$11:$IJ$20</definedName>
    <definedName name="A125242278L_Latest">Data4!$IJ$20</definedName>
    <definedName name="A125242282C">Data6!$GL$1:$GL$10,Data6!$GL$11:$GL$20</definedName>
    <definedName name="A125242282C_Data">Data6!$GL$11:$GL$20</definedName>
    <definedName name="A125242282C_Latest">Data6!$GL$20</definedName>
    <definedName name="A125242286L">Data6!$CZ$1:$CZ$10,Data6!$CZ$11:$CZ$20</definedName>
    <definedName name="A125242286L_Data">Data6!$CZ$11:$CZ$20</definedName>
    <definedName name="A125242286L_Latest">Data6!$CZ$20</definedName>
    <definedName name="A125242290C">Data6!$ES$1:$ES$10,Data6!$ES$11:$ES$20</definedName>
    <definedName name="A125242290C_Data">Data6!$ES$11:$ES$20</definedName>
    <definedName name="A125242290C_Latest">Data6!$ES$20</definedName>
    <definedName name="A125242294L">Data6!$FH$1:$FH$10,Data6!$FH$11:$FH$20</definedName>
    <definedName name="A125242294L_Data">Data6!$FH$11:$FH$20</definedName>
    <definedName name="A125242294L_Latest">Data6!$FH$20</definedName>
    <definedName name="A125242298W">Data6!$FW$1:$FW$10,Data6!$FW$11:$FW$20</definedName>
    <definedName name="A125242298W_Data">Data6!$FW$11:$FW$20</definedName>
    <definedName name="A125242298W_Latest">Data6!$FW$20</definedName>
    <definedName name="A125242302A">Data6!$HP$1:$HP$10,Data6!$HP$11:$HP$20</definedName>
    <definedName name="A125242302A_Data">Data6!$HP$11:$HP$20</definedName>
    <definedName name="A125242302A_Latest">Data6!$HP$20</definedName>
    <definedName name="A125242306K">Data6!$CK$1:$CK$10,Data6!$CK$11:$CK$20</definedName>
    <definedName name="A125242306K_Data">Data6!$CK$11:$CK$20</definedName>
    <definedName name="A125242306K_Latest">Data6!$CK$20</definedName>
    <definedName name="A125242310A">Data6!$DO$1:$DO$10,Data6!$DO$11:$DO$20</definedName>
    <definedName name="A125242310A_Data">Data6!$DO$11:$DO$20</definedName>
    <definedName name="A125242310A_Latest">Data6!$DO$20</definedName>
    <definedName name="A125242314K">Data6!$ED$1:$ED$10,Data6!$ED$11:$ED$20</definedName>
    <definedName name="A125242314K_Data">Data6!$ED$11:$ED$20</definedName>
    <definedName name="A125242314K_Latest">Data6!$ED$20</definedName>
    <definedName name="A125242318V">Data6!$HA$1:$HA$10,Data6!$HA$11:$HA$20</definedName>
    <definedName name="A125242318V_Data">Data6!$HA$11:$HA$20</definedName>
    <definedName name="A125242318V_Latest">Data6!$HA$20</definedName>
    <definedName name="A125242322K">Data6!$BV$1:$BV$10,Data6!$BV$11:$BV$20</definedName>
    <definedName name="A125242322K_Data">Data6!$BV$11:$BV$20</definedName>
    <definedName name="A125242322K_Latest">Data6!$BV$20</definedName>
    <definedName name="A125242326V">Data7!$DE$1:$DE$10,Data7!$DE$11:$DE$20</definedName>
    <definedName name="A125242326V_Data">Data7!$DE$11:$DE$20</definedName>
    <definedName name="A125242326V_Latest">Data7!$DE$20</definedName>
    <definedName name="A125242330K">Data7!$S$1:$S$10,Data7!$S$11:$S$20</definedName>
    <definedName name="A125242330K_Data">Data7!$S$11:$S$20</definedName>
    <definedName name="A125242330K_Latest">Data7!$S$20</definedName>
    <definedName name="A125242334V">Data7!$BL$1:$BL$10,Data7!$BL$11:$BL$20</definedName>
    <definedName name="A125242334V_Data">Data7!$BL$11:$BL$20</definedName>
    <definedName name="A125242334V_Latest">Data7!$BL$20</definedName>
    <definedName name="A125242338C">Data7!$CA$1:$CA$10,Data7!$CA$11:$CA$20</definedName>
    <definedName name="A125242338C_Data">Data7!$CA$11:$CA$20</definedName>
    <definedName name="A125242338C_Latest">Data7!$CA$20</definedName>
    <definedName name="A125242342V">Data7!$CP$1:$CP$10,Data7!$CP$11:$CP$20</definedName>
    <definedName name="A125242342V_Data">Data7!$CP$11:$CP$20</definedName>
    <definedName name="A125242342V_Latest">Data7!$CP$20</definedName>
    <definedName name="A125242346C">Data7!$EI$1:$EI$10,Data7!$EI$11:$EI$20</definedName>
    <definedName name="A125242346C_Data">Data7!$EI$11:$EI$20</definedName>
    <definedName name="A125242346C_Latest">Data7!$EI$20</definedName>
    <definedName name="A125242350V">Data7!$D$1:$D$10,Data7!$D$11:$D$20</definedName>
    <definedName name="A125242350V_Data">Data7!$D$11:$D$20</definedName>
    <definedName name="A125242350V_Latest">Data7!$D$20</definedName>
    <definedName name="A125242354C">Data7!$AH$1:$AH$10,Data7!$AH$11:$AH$20</definedName>
    <definedName name="A125242354C_Data">Data7!$AH$11:$AH$20</definedName>
    <definedName name="A125242354C_Latest">Data7!$AH$20</definedName>
    <definedName name="A125242358L">Data7!$AW$1:$AW$10,Data7!$AW$11:$AW$20</definedName>
    <definedName name="A125242358L_Data">Data7!$AW$11:$AW$20</definedName>
    <definedName name="A125242358L_Latest">Data7!$AW$20</definedName>
    <definedName name="A125242362C">Data7!$DT$1:$DT$10,Data7!$DT$11:$DT$20</definedName>
    <definedName name="A125242362C_Data">Data7!$DT$11:$DT$20</definedName>
    <definedName name="A125242362C_Latest">Data7!$DT$20</definedName>
    <definedName name="A125242366L">Data6!$IE$1:$IE$10,Data6!$IE$11:$IE$20</definedName>
    <definedName name="A125242366L_Data">Data6!$IE$11:$IE$20</definedName>
    <definedName name="A125242366L_Latest">Data6!$IE$20</definedName>
    <definedName name="A125242370C">Data2!$GV$1:$GV$10,Data2!$GV$11:$GV$20</definedName>
    <definedName name="A125242370C_Data">Data2!$GV$11:$GV$20</definedName>
    <definedName name="A125242370C_Latest">Data2!$GV$20</definedName>
    <definedName name="A125242374L">Data2!$DJ$1:$DJ$10,Data2!$DJ$11:$DJ$20</definedName>
    <definedName name="A125242374L_Data">Data2!$DJ$11:$DJ$20</definedName>
    <definedName name="A125242374L_Latest">Data2!$DJ$20</definedName>
    <definedName name="A125242378W">Data2!$FC$1:$FC$10,Data2!$FC$11:$FC$20</definedName>
    <definedName name="A125242378W_Data">Data2!$FC$11:$FC$20</definedName>
    <definedName name="A125242378W_Latest">Data2!$FC$20</definedName>
    <definedName name="A125242382L">Data2!$FR$1:$FR$10,Data2!$FR$11:$FR$20</definedName>
    <definedName name="A125242382L_Data">Data2!$FR$11:$FR$20</definedName>
    <definedName name="A125242382L_Latest">Data2!$FR$20</definedName>
    <definedName name="A125242386W">Data2!$GG$1:$GG$10,Data2!$GG$11:$GG$20</definedName>
    <definedName name="A125242386W_Data">Data2!$GG$11:$GG$20</definedName>
    <definedName name="A125242386W_Latest">Data2!$GG$20</definedName>
    <definedName name="A125242390L">Data2!$HZ$1:$HZ$10,Data2!$HZ$11:$HZ$20</definedName>
    <definedName name="A125242390L_Data">Data2!$HZ$11:$HZ$20</definedName>
    <definedName name="A125242390L_Latest">Data2!$HZ$20</definedName>
    <definedName name="A125242394W">Data2!$CU$1:$CU$10,Data2!$CU$11:$CU$20</definedName>
    <definedName name="A125242394W_Data">Data2!$CU$11:$CU$20</definedName>
    <definedName name="A125242394W_Latest">Data2!$CU$20</definedName>
    <definedName name="A125242398F">Data2!$DY$1:$DY$10,Data2!$DY$11:$DY$20</definedName>
    <definedName name="A125242398F_Data">Data2!$DY$11:$DY$20</definedName>
    <definedName name="A125242398F_Latest">Data2!$DY$20</definedName>
    <definedName name="A125242402K">Data2!$EN$1:$EN$10,Data2!$EN$11:$EN$20</definedName>
    <definedName name="A125242402K_Data">Data2!$EN$11:$EN$20</definedName>
    <definedName name="A125242402K_Latest">Data2!$EN$20</definedName>
    <definedName name="A125242406V">Data2!$HK$1:$HK$10,Data2!$HK$11:$HK$20</definedName>
    <definedName name="A125242406V_Data">Data2!$HK$11:$HK$20</definedName>
    <definedName name="A125242406V_Latest">Data2!$HK$20</definedName>
    <definedName name="A125242410K">Data2!$CF$1:$CF$10,Data2!$CF$11:$CF$20</definedName>
    <definedName name="A125242410K_Data">Data2!$CF$11:$CF$20</definedName>
    <definedName name="A125242410K_Latest">Data2!$CF$20</definedName>
    <definedName name="A125242766X">Data4!$GQ$1:$GQ$10,Data4!$GQ$11:$GQ$20</definedName>
    <definedName name="A125242766X_Data">Data4!$GQ$11:$GQ$20</definedName>
    <definedName name="A125242766X_Latest">Data4!$GQ$20</definedName>
    <definedName name="A125242770R">Data4!$DE$1:$DE$10,Data4!$DE$11:$DE$20</definedName>
    <definedName name="A125242770R_Data">Data4!$DE$11:$DE$20</definedName>
    <definedName name="A125242770R_Latest">Data4!$DE$20</definedName>
    <definedName name="A125242774X">Data4!$EX$1:$EX$10,Data4!$EX$11:$EX$20</definedName>
    <definedName name="A125242774X_Data">Data4!$EX$11:$EX$20</definedName>
    <definedName name="A125242774X_Latest">Data4!$EX$20</definedName>
    <definedName name="A125242778J">Data4!$FM$1:$FM$10,Data4!$FM$11:$FM$20</definedName>
    <definedName name="A125242778J_Data">Data4!$FM$11:$FM$20</definedName>
    <definedName name="A125242778J_Latest">Data4!$FM$20</definedName>
    <definedName name="A125242782X">Data4!$GB$1:$GB$10,Data4!$GB$11:$GB$20</definedName>
    <definedName name="A125242782X_Data">Data4!$GB$11:$GB$20</definedName>
    <definedName name="A125242782X_Latest">Data4!$GB$20</definedName>
    <definedName name="A125242786J">Data4!$HU$1:$HU$10,Data4!$HU$11:$HU$20</definedName>
    <definedName name="A125242786J_Data">Data4!$HU$11:$HU$20</definedName>
    <definedName name="A125242786J_Latest">Data4!$HU$20</definedName>
    <definedName name="A125242790X">Data4!$CP$1:$CP$10,Data4!$CP$11:$CP$20</definedName>
    <definedName name="A125242790X_Data">Data4!$CP$11:$CP$20</definedName>
    <definedName name="A125242790X_Latest">Data4!$CP$20</definedName>
    <definedName name="A125242794J">Data4!$DT$1:$DT$10,Data4!$DT$11:$DT$20</definedName>
    <definedName name="A125242794J_Data">Data4!$DT$11:$DT$20</definedName>
    <definedName name="A125242794J_Latest">Data4!$DT$20</definedName>
    <definedName name="A125242798T">Data4!$EI$1:$EI$10,Data4!$EI$11:$EI$20</definedName>
    <definedName name="A125242798T_Data">Data4!$EI$11:$EI$20</definedName>
    <definedName name="A125242798T_Latest">Data4!$EI$20</definedName>
    <definedName name="A125242802W">Data4!$HF$1:$HF$10,Data4!$HF$11:$HF$20</definedName>
    <definedName name="A125242802W_Data">Data4!$HF$11:$HF$20</definedName>
    <definedName name="A125242802W_Latest">Data4!$HF$20</definedName>
    <definedName name="A125242806F">Data4!$CA$1:$CA$10,Data4!$CA$11:$CA$20</definedName>
    <definedName name="A125242806F_Data">Data4!$CA$11:$CA$20</definedName>
    <definedName name="A125242806F_Latest">Data4!$CA$20</definedName>
    <definedName name="A125243162C">Data2!$AM$1:$AM$10,Data2!$AM$11:$AM$20</definedName>
    <definedName name="A125243162C_Data">Data2!$AM$11:$AM$20</definedName>
    <definedName name="A125243162C_Latest">Data2!$AM$20</definedName>
    <definedName name="A125243166L">Data1!$GQ$1:$GQ$10,Data1!$GQ$11:$GQ$20</definedName>
    <definedName name="A125243166L_Data">Data1!$GQ$11:$GQ$20</definedName>
    <definedName name="A125243166L_Latest">Data1!$GQ$20</definedName>
    <definedName name="A125243170C">Data1!$IJ$1:$IJ$10,Data1!$IJ$11:$IJ$20</definedName>
    <definedName name="A125243170C_Data">Data1!$IJ$11:$IJ$20</definedName>
    <definedName name="A125243170C_Latest">Data1!$IJ$20</definedName>
    <definedName name="A125243174L">Data2!$I$1:$I$10,Data2!$I$11:$I$20</definedName>
    <definedName name="A125243174L_Data">Data2!$I$11:$I$20</definedName>
    <definedName name="A125243174L_Latest">Data2!$I$20</definedName>
    <definedName name="A125243178W">Data2!$X$1:$X$10,Data2!$X$11:$X$20</definedName>
    <definedName name="A125243178W_Data">Data2!$X$11:$X$20</definedName>
    <definedName name="A125243178W_Latest">Data2!$X$20</definedName>
    <definedName name="A125243182L">Data2!$BQ$1:$BQ$10,Data2!$BQ$11:$BQ$20</definedName>
    <definedName name="A125243182L_Data">Data2!$BQ$11:$BQ$20</definedName>
    <definedName name="A125243182L_Latest">Data2!$BQ$20</definedName>
    <definedName name="A125243186W">Data1!$GB$1:$GB$10,Data1!$GB$11:$GB$20</definedName>
    <definedName name="A125243186W_Data">Data1!$GB$11:$GB$20</definedName>
    <definedName name="A125243186W_Latest">Data1!$GB$20</definedName>
    <definedName name="A125243190L">Data1!$HF$1:$HF$10,Data1!$HF$11:$HF$20</definedName>
    <definedName name="A125243190L_Data">Data1!$HF$11:$HF$20</definedName>
    <definedName name="A125243190L_Latest">Data1!$HF$20</definedName>
    <definedName name="A125243194W">Data1!$HU$1:$HU$10,Data1!$HU$11:$HU$20</definedName>
    <definedName name="A125243194W_Data">Data1!$HU$11:$HU$20</definedName>
    <definedName name="A125243194W_Latest">Data1!$HU$20</definedName>
    <definedName name="A125243198F">Data2!$BB$1:$BB$10,Data2!$BB$11:$BB$20</definedName>
    <definedName name="A125243198F_Data">Data2!$BB$11:$BB$20</definedName>
    <definedName name="A125243198F_Latest">Data2!$BB$20</definedName>
    <definedName name="A125243202K">Data1!$FM$1:$FM$10,Data1!$FM$11:$FM$20</definedName>
    <definedName name="A125243202K_Data">Data1!$FM$11:$FM$20</definedName>
    <definedName name="A125243202K_Latest">Data1!$FM$20</definedName>
    <definedName name="A125243558X">Data3!$DO$1:$DO$10,Data3!$DO$11:$DO$20</definedName>
    <definedName name="A125243558X_Data">Data3!$DO$11:$DO$20</definedName>
    <definedName name="A125243558X_Latest">Data3!$DO$20</definedName>
    <definedName name="A125243562R">Data3!$AC$1:$AC$10,Data3!$AC$11:$AC$20</definedName>
    <definedName name="A125243562R_Data">Data3!$AC$11:$AC$20</definedName>
    <definedName name="A125243562R_Latest">Data3!$AC$20</definedName>
    <definedName name="A125243566X">Data3!$BV$1:$BV$10,Data3!$BV$11:$BV$20</definedName>
    <definedName name="A125243566X_Data">Data3!$BV$11:$BV$20</definedName>
    <definedName name="A125243566X_Latest">Data3!$BV$20</definedName>
    <definedName name="A125243570R">Data3!$CK$1:$CK$10,Data3!$CK$11:$CK$20</definedName>
    <definedName name="A125243570R_Data">Data3!$CK$11:$CK$20</definedName>
    <definedName name="A125243570R_Latest">Data3!$CK$20</definedName>
    <definedName name="A125243574X">Data3!$CZ$1:$CZ$10,Data3!$CZ$11:$CZ$20</definedName>
    <definedName name="A125243574X_Data">Data3!$CZ$11:$CZ$20</definedName>
    <definedName name="A125243574X_Latest">Data3!$CZ$20</definedName>
    <definedName name="A125243578J">Data3!$ES$1:$ES$10,Data3!$ES$11:$ES$20</definedName>
    <definedName name="A125243578J_Data">Data3!$ES$11:$ES$20</definedName>
    <definedName name="A125243578J_Latest">Data3!$ES$20</definedName>
    <definedName name="A125243582X">Data3!$N$1:$N$10,Data3!$N$11:$N$20</definedName>
    <definedName name="A125243582X_Data">Data3!$N$11:$N$20</definedName>
    <definedName name="A125243582X_Latest">Data3!$N$20</definedName>
    <definedName name="A125243586J">Data3!$AR$1:$AR$10,Data3!$AR$11:$AR$20</definedName>
    <definedName name="A125243586J_Data">Data3!$AR$11:$AR$20</definedName>
    <definedName name="A125243586J_Latest">Data3!$AR$20</definedName>
    <definedName name="A125243590X">Data3!$BG$1:$BG$10,Data3!$BG$11:$BG$20</definedName>
    <definedName name="A125243590X_Data">Data3!$BG$11:$BG$20</definedName>
    <definedName name="A125243590X_Latest">Data3!$BG$20</definedName>
    <definedName name="A125243594J">Data3!$ED$1:$ED$10,Data3!$ED$11:$ED$20</definedName>
    <definedName name="A125243594J_Data">Data3!$ED$11:$ED$20</definedName>
    <definedName name="A125243594J_Latest">Data3!$ED$20</definedName>
    <definedName name="A125243598T">Data2!$IO$1:$IO$10,Data2!$IO$11:$IO$20</definedName>
    <definedName name="A125243598T_Data">Data2!$IO$11:$IO$20</definedName>
    <definedName name="A125243598T_Latest">Data2!$IO$20</definedName>
    <definedName name="A125243954A">Data4!$AH$1:$AH$10,Data4!$AH$11:$AH$20</definedName>
    <definedName name="A125243954A_Data">Data4!$AH$11:$AH$20</definedName>
    <definedName name="A125243954A_Latest">Data4!$AH$20</definedName>
    <definedName name="A125243958K">Data3!$GL$1:$GL$10,Data3!$GL$11:$GL$20</definedName>
    <definedName name="A125243958K_Data">Data3!$GL$11:$GL$20</definedName>
    <definedName name="A125243958K_Latest">Data3!$GL$20</definedName>
    <definedName name="A125243962A">Data3!$IE$1:$IE$10,Data3!$IE$11:$IE$20</definedName>
    <definedName name="A125243962A_Data">Data3!$IE$11:$IE$20</definedName>
    <definedName name="A125243962A_Latest">Data3!$IE$20</definedName>
    <definedName name="A125243966K">Data4!$D$1:$D$10,Data4!$D$11:$D$20</definedName>
    <definedName name="A125243966K_Data">Data4!$D$11:$D$20</definedName>
    <definedName name="A125243966K_Latest">Data4!$D$20</definedName>
    <definedName name="A125243970A">Data4!$S$1:$S$10,Data4!$S$11:$S$20</definedName>
    <definedName name="A125243970A_Data">Data4!$S$11:$S$20</definedName>
    <definedName name="A125243970A_Latest">Data4!$S$20</definedName>
    <definedName name="A125243974K">Data4!$BL$1:$BL$10,Data4!$BL$11:$BL$20</definedName>
    <definedName name="A125243974K_Data">Data4!$BL$11:$BL$20</definedName>
    <definedName name="A125243974K_Latest">Data4!$BL$20</definedName>
    <definedName name="A125243978V">Data3!$FW$1:$FW$10,Data3!$FW$11:$FW$20</definedName>
    <definedName name="A125243978V_Data">Data3!$FW$11:$FW$20</definedName>
    <definedName name="A125243978V_Latest">Data3!$FW$20</definedName>
    <definedName name="A125243982K">Data3!$HA$1:$HA$10,Data3!$HA$11:$HA$20</definedName>
    <definedName name="A125243982K_Data">Data3!$HA$11:$HA$20</definedName>
    <definedName name="A125243982K_Latest">Data3!$HA$20</definedName>
    <definedName name="A125243986V">Data3!$HP$1:$HP$10,Data3!$HP$11:$HP$20</definedName>
    <definedName name="A125243986V_Data">Data3!$HP$11:$HP$20</definedName>
    <definedName name="A125243986V_Latest">Data3!$HP$20</definedName>
    <definedName name="A125243990K">Data4!$AW$1:$AW$10,Data4!$AW$11:$AW$20</definedName>
    <definedName name="A125243990K_Data">Data4!$AW$11:$AW$20</definedName>
    <definedName name="A125243990K_Latest">Data4!$AW$20</definedName>
    <definedName name="A125243994V">Data3!$FH$1:$FH$10,Data3!$FH$11:$FH$20</definedName>
    <definedName name="A125243994V_Data">Data3!$FH$11:$FH$20</definedName>
    <definedName name="A125243994V_Latest">Data3!$FH$20</definedName>
    <definedName name="A125244350F">Data1!$DZ$1:$DZ$10,Data1!$DZ$11:$DZ$20</definedName>
    <definedName name="A125244350F_Data">Data1!$DZ$11:$DZ$20</definedName>
    <definedName name="A125244350F_Latest">Data1!$DZ$20</definedName>
    <definedName name="A125244354R">Data1!$AN$1:$AN$10,Data1!$AN$11:$AN$20</definedName>
    <definedName name="A125244354R_Data">Data1!$AN$11:$AN$20</definedName>
    <definedName name="A125244354R_Latest">Data1!$AN$20</definedName>
    <definedName name="A125244358X">Data1!$CG$1:$CG$10,Data1!$CG$11:$CG$20</definedName>
    <definedName name="A125244358X_Data">Data1!$CG$11:$CG$20</definedName>
    <definedName name="A125244358X_Latest">Data1!$CG$20</definedName>
    <definedName name="A125244362R">Data1!$CV$1:$CV$10,Data1!$CV$11:$CV$20</definedName>
    <definedName name="A125244362R_Data">Data1!$CV$11:$CV$20</definedName>
    <definedName name="A125244362R_Latest">Data1!$CV$20</definedName>
    <definedName name="A125244366X">Data1!$DK$1:$DK$10,Data1!$DK$11:$DK$20</definedName>
    <definedName name="A125244366X_Data">Data1!$DK$11:$DK$20</definedName>
    <definedName name="A125244366X_Latest">Data1!$DK$20</definedName>
    <definedName name="A125244370R">Data1!$FD$1:$FD$10,Data1!$FD$11:$FD$20</definedName>
    <definedName name="A125244370R_Data">Data1!$FD$11:$FD$20</definedName>
    <definedName name="A125244370R_Latest">Data1!$FD$20</definedName>
    <definedName name="A125244374X">Data1!$Y$1:$Y$10,Data1!$Y$11:$Y$20</definedName>
    <definedName name="A125244374X_Data">Data1!$Y$11:$Y$20</definedName>
    <definedName name="A125244374X_Latest">Data1!$Y$20</definedName>
    <definedName name="A125244378J">Data1!$BC$1:$BC$10,Data1!$BC$11:$BC$20</definedName>
    <definedName name="A125244378J_Data">Data1!$BC$11:$BC$20</definedName>
    <definedName name="A125244378J_Latest">Data1!$BC$20</definedName>
    <definedName name="A125244382X">Data1!$BR$1:$BR$10,Data1!$BR$11:$BR$20</definedName>
    <definedName name="A125244382X_Data">Data1!$BR$11:$BR$20</definedName>
    <definedName name="A125244382X_Latest">Data1!$BR$20</definedName>
    <definedName name="A125244386J">Data1!$EO$1:$EO$10,Data1!$EO$11:$EO$20</definedName>
    <definedName name="A125244386J_Data">Data1!$EO$11:$EO$20</definedName>
    <definedName name="A125244386J_Latest">Data1!$EO$20</definedName>
    <definedName name="A125244390X">Data1!$J$1:$J$10,Data1!$J$11:$J$20</definedName>
    <definedName name="A125244390X_Data">Data1!$J$11:$J$20</definedName>
    <definedName name="A125244390X_Latest">Data1!$J$20</definedName>
    <definedName name="A125244394J">Data10!$Y$1:$Y$10,Data10!$Y$11:$Y$20</definedName>
    <definedName name="A125244394J_Data">Data10!$Y$11:$Y$20</definedName>
    <definedName name="A125244394J_Latest">Data10!$Y$20</definedName>
    <definedName name="A125244398T">Data9!$GC$1:$GC$10,Data9!$GC$11:$GC$20</definedName>
    <definedName name="A125244398T_Data">Data9!$GC$11:$GC$20</definedName>
    <definedName name="A125244398T_Latest">Data9!$GC$20</definedName>
    <definedName name="A125244402W">Data9!$HV$1:$HV$10,Data9!$HV$11:$HV$20</definedName>
    <definedName name="A125244402W_Data">Data9!$HV$11:$HV$20</definedName>
    <definedName name="A125244402W_Latest">Data9!$HV$20</definedName>
    <definedName name="A125244406F">Data9!$IK$1:$IK$10,Data9!$IK$11:$IK$20</definedName>
    <definedName name="A125244406F_Data">Data9!$IK$11:$IK$20</definedName>
    <definedName name="A125244406F_Latest">Data9!$IK$20</definedName>
    <definedName name="A125244410W">Data10!$J$1:$J$10,Data10!$J$11:$J$20</definedName>
    <definedName name="A125244410W_Data">Data10!$J$11:$J$20</definedName>
    <definedName name="A125244410W_Latest">Data10!$J$20</definedName>
    <definedName name="A125244414F">Data10!$BC$1:$BC$10,Data10!$BC$11:$BC$20</definedName>
    <definedName name="A125244414F_Data">Data10!$BC$11:$BC$20</definedName>
    <definedName name="A125244414F_Latest">Data10!$BC$20</definedName>
    <definedName name="A125244418R">Data9!$FN$1:$FN$10,Data9!$FN$11:$FN$20</definedName>
    <definedName name="A125244418R_Data">Data9!$FN$11:$FN$20</definedName>
    <definedName name="A125244418R_Latest">Data9!$FN$20</definedName>
    <definedName name="A125244422F">Data9!$GR$1:$GR$10,Data9!$GR$11:$GR$20</definedName>
    <definedName name="A125244422F_Data">Data9!$GR$11:$GR$20</definedName>
    <definedName name="A125244422F_Latest">Data9!$GR$20</definedName>
    <definedName name="A125244426R">Data9!$HG$1:$HG$10,Data9!$HG$11:$HG$20</definedName>
    <definedName name="A125244426R_Data">Data9!$HG$11:$HG$20</definedName>
    <definedName name="A125244426R_Latest">Data9!$HG$20</definedName>
    <definedName name="A125244430F">Data10!$AN$1:$AN$10,Data10!$AN$11:$AN$20</definedName>
    <definedName name="A125244430F_Data">Data10!$AN$11:$AN$20</definedName>
    <definedName name="A125244430F_Latest">Data10!$AN$20</definedName>
    <definedName name="A125244434R">Data9!$EY$1:$EY$10,Data9!$EY$11:$EY$20</definedName>
    <definedName name="A125244434R_Data">Data9!$EY$11:$EY$20</definedName>
    <definedName name="A125244434R_Latest">Data9!$EY$20</definedName>
    <definedName name="A125244438X">Data6!$AI$1:$AI$10,Data6!$AI$11:$AI$20</definedName>
    <definedName name="A125244438X_Data">Data6!$AI$11:$AI$20</definedName>
    <definedName name="A125244438X_Latest">Data6!$AI$20</definedName>
    <definedName name="A125244442R">Data5!$GM$1:$GM$10,Data5!$GM$11:$GM$20</definedName>
    <definedName name="A125244442R_Data">Data5!$GM$11:$GM$20</definedName>
    <definedName name="A125244442R_Latest">Data5!$GM$20</definedName>
    <definedName name="A125244446X">Data5!$IF$1:$IF$10,Data5!$IF$11:$IF$20</definedName>
    <definedName name="A125244446X_Data">Data5!$IF$11:$IF$20</definedName>
    <definedName name="A125244446X_Latest">Data5!$IF$20</definedName>
    <definedName name="A125244450R">Data6!$E$1:$E$10,Data6!$E$11:$E$20</definedName>
    <definedName name="A125244450R_Data">Data6!$E$11:$E$20</definedName>
    <definedName name="A125244450R_Latest">Data6!$E$20</definedName>
    <definedName name="A125244454X">Data6!$T$1:$T$10,Data6!$T$11:$T$20</definedName>
    <definedName name="A125244454X_Data">Data6!$T$11:$T$20</definedName>
    <definedName name="A125244454X_Latest">Data6!$T$20</definedName>
    <definedName name="A125244458J">Data6!$BM$1:$BM$10,Data6!$BM$11:$BM$20</definedName>
    <definedName name="A125244458J_Data">Data6!$BM$11:$BM$20</definedName>
    <definedName name="A125244458J_Latest">Data6!$BM$20</definedName>
    <definedName name="A125244462X">Data5!$FX$1:$FX$10,Data5!$FX$11:$FX$20</definedName>
    <definedName name="A125244462X_Data">Data5!$FX$11:$FX$20</definedName>
    <definedName name="A125244462X_Latest">Data5!$FX$20</definedName>
    <definedName name="A125244466J">Data5!$HB$1:$HB$10,Data5!$HB$11:$HB$20</definedName>
    <definedName name="A125244466J_Data">Data5!$HB$11:$HB$20</definedName>
    <definedName name="A125244466J_Latest">Data5!$HB$20</definedName>
    <definedName name="A125244470X">Data5!$HQ$1:$HQ$10,Data5!$HQ$11:$HQ$20</definedName>
    <definedName name="A125244470X_Data">Data5!$HQ$11:$HQ$20</definedName>
    <definedName name="A125244470X_Latest">Data5!$HQ$20</definedName>
    <definedName name="A125244474J">Data6!$AX$1:$AX$10,Data6!$AX$11:$AX$20</definedName>
    <definedName name="A125244474J_Data">Data6!$AX$11:$AX$20</definedName>
    <definedName name="A125244474J_Latest">Data6!$AX$20</definedName>
    <definedName name="A125244478T">Data5!$FI$1:$FI$10,Data5!$FI$11:$FI$20</definedName>
    <definedName name="A125244478T_Data">Data5!$FI$11:$FI$20</definedName>
    <definedName name="A125244478T_Latest">Data5!$FI$20</definedName>
    <definedName name="A125244482J">Data8!$AD$1:$AD$10,Data8!$AD$11:$AD$20</definedName>
    <definedName name="A125244482J_Data">Data8!$AD$11:$AD$20</definedName>
    <definedName name="A125244482J_Latest">Data8!$AD$20</definedName>
    <definedName name="A125244486T">Data7!$GH$1:$GH$10,Data7!$GH$11:$GH$20</definedName>
    <definedName name="A125244486T_Data">Data7!$GH$11:$GH$20</definedName>
    <definedName name="A125244486T_Latest">Data7!$GH$20</definedName>
    <definedName name="A125244490J">Data7!$IA$1:$IA$10,Data7!$IA$11:$IA$20</definedName>
    <definedName name="A125244490J_Data">Data7!$IA$11:$IA$20</definedName>
    <definedName name="A125244490J_Latest">Data7!$IA$20</definedName>
    <definedName name="A125244494T">Data7!$IP$1:$IP$10,Data7!$IP$11:$IP$20</definedName>
    <definedName name="A125244494T_Data">Data7!$IP$11:$IP$20</definedName>
    <definedName name="A125244494T_Latest">Data7!$IP$20</definedName>
    <definedName name="A125244498A">Data8!$O$1:$O$10,Data8!$O$11:$O$20</definedName>
    <definedName name="A125244498A_Data">Data8!$O$11:$O$20</definedName>
    <definedName name="A125244498A_Latest">Data8!$O$20</definedName>
    <definedName name="A125244502F">Data8!$BH$1:$BH$10,Data8!$BH$11:$BH$20</definedName>
    <definedName name="A125244502F_Data">Data8!$BH$11:$BH$20</definedName>
    <definedName name="A125244502F_Latest">Data8!$BH$20</definedName>
    <definedName name="A125244506R">Data7!$FS$1:$FS$10,Data7!$FS$11:$FS$20</definedName>
    <definedName name="A125244506R_Data">Data7!$FS$11:$FS$20</definedName>
    <definedName name="A125244506R_Latest">Data7!$FS$20</definedName>
    <definedName name="A125244510F">Data7!$GW$1:$GW$10,Data7!$GW$11:$GW$20</definedName>
    <definedName name="A125244510F_Data">Data7!$GW$11:$GW$20</definedName>
    <definedName name="A125244510F_Latest">Data7!$GW$20</definedName>
    <definedName name="A125244514R">Data7!$HL$1:$HL$10,Data7!$HL$11:$HL$20</definedName>
    <definedName name="A125244514R_Data">Data7!$HL$11:$HL$20</definedName>
    <definedName name="A125244514R_Latest">Data7!$HL$20</definedName>
    <definedName name="A125244518X">Data8!$AS$1:$AS$10,Data8!$AS$11:$AS$20</definedName>
    <definedName name="A125244518X_Data">Data8!$AS$11:$AS$20</definedName>
    <definedName name="A125244518X_Latest">Data8!$AS$20</definedName>
    <definedName name="A125244522R">Data7!$FD$1:$FD$10,Data7!$FD$11:$FD$20</definedName>
    <definedName name="A125244522R_Data">Data7!$FD$11:$FD$20</definedName>
    <definedName name="A125244522R_Latest">Data7!$FD$20</definedName>
    <definedName name="A125244526X">Data8!$GM$1:$GM$10,Data8!$GM$11:$GM$20</definedName>
    <definedName name="A125244526X_Data">Data8!$GM$11:$GM$20</definedName>
    <definedName name="A125244526X_Latest">Data8!$GM$20</definedName>
    <definedName name="A125244530R">Data8!$DA$1:$DA$10,Data8!$DA$11:$DA$20</definedName>
    <definedName name="A125244530R_Data">Data8!$DA$11:$DA$20</definedName>
    <definedName name="A125244530R_Latest">Data8!$DA$20</definedName>
    <definedName name="A125244534X">Data8!$ET$1:$ET$10,Data8!$ET$11:$ET$20</definedName>
    <definedName name="A125244534X_Data">Data8!$ET$11:$ET$20</definedName>
    <definedName name="A125244534X_Latest">Data8!$ET$20</definedName>
    <definedName name="A125244538J">Data8!$FI$1:$FI$10,Data8!$FI$11:$FI$20</definedName>
    <definedName name="A125244538J_Data">Data8!$FI$11:$FI$20</definedName>
    <definedName name="A125244538J_Latest">Data8!$FI$20</definedName>
    <definedName name="A125244542X">Data8!$FX$1:$FX$10,Data8!$FX$11:$FX$20</definedName>
    <definedName name="A125244542X_Data">Data8!$FX$11:$FX$20</definedName>
    <definedName name="A125244542X_Latest">Data8!$FX$20</definedName>
    <definedName name="A125244546J">Data8!$HQ$1:$HQ$10,Data8!$HQ$11:$HQ$20</definedName>
    <definedName name="A125244546J_Data">Data8!$HQ$11:$HQ$20</definedName>
    <definedName name="A125244546J_Latest">Data8!$HQ$20</definedName>
    <definedName name="A125244550X">Data8!$CL$1:$CL$10,Data8!$CL$11:$CL$20</definedName>
    <definedName name="A125244550X_Data">Data8!$CL$11:$CL$20</definedName>
    <definedName name="A125244550X_Latest">Data8!$CL$20</definedName>
    <definedName name="A125244554J">Data8!$DP$1:$DP$10,Data8!$DP$11:$DP$20</definedName>
    <definedName name="A125244554J_Data">Data8!$DP$11:$DP$20</definedName>
    <definedName name="A125244554J_Latest">Data8!$DP$20</definedName>
    <definedName name="A125244558T">Data8!$EE$1:$EE$10,Data8!$EE$11:$EE$20</definedName>
    <definedName name="A125244558T_Data">Data8!$EE$11:$EE$20</definedName>
    <definedName name="A125244558T_Latest">Data8!$EE$20</definedName>
    <definedName name="A125244562J">Data8!$HB$1:$HB$10,Data8!$HB$11:$HB$20</definedName>
    <definedName name="A125244562J_Data">Data8!$HB$11:$HB$20</definedName>
    <definedName name="A125244562J_Latest">Data8!$HB$20</definedName>
    <definedName name="A125244566T">Data8!$BW$1:$BW$10,Data8!$BW$11:$BW$20</definedName>
    <definedName name="A125244566T_Data">Data8!$BW$11:$BW$20</definedName>
    <definedName name="A125244566T_Latest">Data8!$BW$20</definedName>
    <definedName name="A125244570J">Data9!$DF$1:$DF$10,Data9!$DF$11:$DF$20</definedName>
    <definedName name="A125244570J_Data">Data9!$DF$11:$DF$20</definedName>
    <definedName name="A125244570J_Latest">Data9!$DF$20</definedName>
    <definedName name="A125244574T">Data9!$T$1:$T$10,Data9!$T$11:$T$20</definedName>
    <definedName name="A125244574T_Data">Data9!$T$11:$T$20</definedName>
    <definedName name="A125244574T_Latest">Data9!$T$20</definedName>
    <definedName name="A125244578A">Data9!$BM$1:$BM$10,Data9!$BM$11:$BM$20</definedName>
    <definedName name="A125244578A_Data">Data9!$BM$11:$BM$20</definedName>
    <definedName name="A125244578A_Latest">Data9!$BM$20</definedName>
    <definedName name="A125244582T">Data9!$CB$1:$CB$10,Data9!$CB$11:$CB$20</definedName>
    <definedName name="A125244582T_Data">Data9!$CB$11:$CB$20</definedName>
    <definedName name="A125244582T_Latest">Data9!$CB$20</definedName>
    <definedName name="A125244586A">Data9!$CQ$1:$CQ$10,Data9!$CQ$11:$CQ$20</definedName>
    <definedName name="A125244586A_Data">Data9!$CQ$11:$CQ$20</definedName>
    <definedName name="A125244586A_Latest">Data9!$CQ$20</definedName>
    <definedName name="A125244590T">Data9!$EJ$1:$EJ$10,Data9!$EJ$11:$EJ$20</definedName>
    <definedName name="A125244590T_Data">Data9!$EJ$11:$EJ$20</definedName>
    <definedName name="A125244590T_Latest">Data9!$EJ$20</definedName>
    <definedName name="A125244594A">Data9!$E$1:$E$10,Data9!$E$11:$E$20</definedName>
    <definedName name="A125244594A_Data">Data9!$E$11:$E$20</definedName>
    <definedName name="A125244594A_Latest">Data9!$E$20</definedName>
    <definedName name="A125244598K">Data9!$AI$1:$AI$10,Data9!$AI$11:$AI$20</definedName>
    <definedName name="A125244598K_Data">Data9!$AI$11:$AI$20</definedName>
    <definedName name="A125244598K_Latest">Data9!$AI$20</definedName>
    <definedName name="A125244602R">Data9!$AX$1:$AX$10,Data9!$AX$11:$AX$20</definedName>
    <definedName name="A125244602R_Data">Data9!$AX$11:$AX$20</definedName>
    <definedName name="A125244602R_Latest">Data9!$AX$20</definedName>
    <definedName name="A125244606X">Data9!$DU$1:$DU$10,Data9!$DU$11:$DU$20</definedName>
    <definedName name="A125244606X_Data">Data9!$DU$11:$DU$20</definedName>
    <definedName name="A125244606X_Latest">Data9!$DU$20</definedName>
    <definedName name="A125244610R">Data8!$IF$1:$IF$10,Data8!$IF$11:$IF$20</definedName>
    <definedName name="A125244610R_Data">Data8!$IF$11:$IF$20</definedName>
    <definedName name="A125244610R_Latest">Data8!$IF$20</definedName>
    <definedName name="A125244614X">Data5!$DP$1:$DP$10,Data5!$DP$11:$DP$20</definedName>
    <definedName name="A125244614X_Data">Data5!$DP$11:$DP$20</definedName>
    <definedName name="A125244614X_Latest">Data5!$DP$20</definedName>
    <definedName name="A125244618J">Data5!$AD$1:$AD$10,Data5!$AD$11:$AD$20</definedName>
    <definedName name="A125244618J_Data">Data5!$AD$11:$AD$20</definedName>
    <definedName name="A125244618J_Latest">Data5!$AD$20</definedName>
    <definedName name="A125244622X">Data5!$BW$1:$BW$10,Data5!$BW$11:$BW$20</definedName>
    <definedName name="A125244622X_Data">Data5!$BW$11:$BW$20</definedName>
    <definedName name="A125244622X_Latest">Data5!$BW$20</definedName>
    <definedName name="A125244626J">Data5!$CL$1:$CL$10,Data5!$CL$11:$CL$20</definedName>
    <definedName name="A125244626J_Data">Data5!$CL$11:$CL$20</definedName>
    <definedName name="A125244626J_Latest">Data5!$CL$20</definedName>
    <definedName name="A125244630X">Data5!$DA$1:$DA$10,Data5!$DA$11:$DA$20</definedName>
    <definedName name="A125244630X_Data">Data5!$DA$11:$DA$20</definedName>
    <definedName name="A125244630X_Latest">Data5!$DA$20</definedName>
    <definedName name="A125244634J">Data5!$ET$1:$ET$10,Data5!$ET$11:$ET$20</definedName>
    <definedName name="A125244634J_Data">Data5!$ET$11:$ET$20</definedName>
    <definedName name="A125244634J_Latest">Data5!$ET$20</definedName>
    <definedName name="A125244638T">Data5!$O$1:$O$10,Data5!$O$11:$O$20</definedName>
    <definedName name="A125244638T_Data">Data5!$O$11:$O$20</definedName>
    <definedName name="A125244638T_Latest">Data5!$O$20</definedName>
    <definedName name="A125244642J">Data5!$AS$1:$AS$10,Data5!$AS$11:$AS$20</definedName>
    <definedName name="A125244642J_Data">Data5!$AS$11:$AS$20</definedName>
    <definedName name="A125244642J_Latest">Data5!$AS$20</definedName>
    <definedName name="A125244646T">Data5!$BH$1:$BH$10,Data5!$BH$11:$BH$20</definedName>
    <definedName name="A125244646T_Data">Data5!$BH$11:$BH$20</definedName>
    <definedName name="A125244646T_Latest">Data5!$BH$20</definedName>
    <definedName name="A125244650J">Data5!$EE$1:$EE$10,Data5!$EE$11:$EE$20</definedName>
    <definedName name="A125244650J_Data">Data5!$EE$11:$EE$20</definedName>
    <definedName name="A125244650J_Latest">Data5!$EE$20</definedName>
    <definedName name="A125244654T">Data4!$IP$1:$IP$10,Data4!$IP$11:$IP$20</definedName>
    <definedName name="A125244654T_Data">Data4!$IP$11:$IP$20</definedName>
    <definedName name="A125244654T_Latest">Data4!$IP$20</definedName>
    <definedName name="A125244658A">Data6!$GR$1:$GR$10,Data6!$GR$11:$GR$20</definedName>
    <definedName name="A125244658A_Data">Data6!$GR$11:$GR$20</definedName>
    <definedName name="A125244658A_Latest">Data6!$GR$20</definedName>
    <definedName name="A125244662T">Data6!$DF$1:$DF$10,Data6!$DF$11:$DF$20</definedName>
    <definedName name="A125244662T_Data">Data6!$DF$11:$DF$20</definedName>
    <definedName name="A125244662T_Latest">Data6!$DF$20</definedName>
    <definedName name="A125244666A">Data6!$EY$1:$EY$10,Data6!$EY$11:$EY$20</definedName>
    <definedName name="A125244666A_Data">Data6!$EY$11:$EY$20</definedName>
    <definedName name="A125244666A_Latest">Data6!$EY$20</definedName>
    <definedName name="A125244670T">Data6!$FN$1:$FN$10,Data6!$FN$11:$FN$20</definedName>
    <definedName name="A125244670T_Data">Data6!$FN$11:$FN$20</definedName>
    <definedName name="A125244670T_Latest">Data6!$FN$20</definedName>
    <definedName name="A125244674A">Data6!$GC$1:$GC$10,Data6!$GC$11:$GC$20</definedName>
    <definedName name="A125244674A_Data">Data6!$GC$11:$GC$20</definedName>
    <definedName name="A125244674A_Latest">Data6!$GC$20</definedName>
    <definedName name="A125244678K">Data6!$HV$1:$HV$10,Data6!$HV$11:$HV$20</definedName>
    <definedName name="A125244678K_Data">Data6!$HV$11:$HV$20</definedName>
    <definedName name="A125244678K_Latest">Data6!$HV$20</definedName>
    <definedName name="A125244682A">Data6!$CQ$1:$CQ$10,Data6!$CQ$11:$CQ$20</definedName>
    <definedName name="A125244682A_Data">Data6!$CQ$11:$CQ$20</definedName>
    <definedName name="A125244682A_Latest">Data6!$CQ$20</definedName>
    <definedName name="A125244686K">Data6!$DU$1:$DU$10,Data6!$DU$11:$DU$20</definedName>
    <definedName name="A125244686K_Data">Data6!$DU$11:$DU$20</definedName>
    <definedName name="A125244686K_Latest">Data6!$DU$20</definedName>
    <definedName name="A125244690A">Data6!$EJ$1:$EJ$10,Data6!$EJ$11:$EJ$20</definedName>
    <definedName name="A125244690A_Data">Data6!$EJ$11:$EJ$20</definedName>
    <definedName name="A125244690A_Latest">Data6!$EJ$20</definedName>
    <definedName name="A125244694K">Data6!$HG$1:$HG$10,Data6!$HG$11:$HG$20</definedName>
    <definedName name="A125244694K_Data">Data6!$HG$11:$HG$20</definedName>
    <definedName name="A125244694K_Latest">Data6!$HG$20</definedName>
    <definedName name="A125244698V">Data6!$CB$1:$CB$10,Data6!$CB$11:$CB$20</definedName>
    <definedName name="A125244698V_Data">Data6!$CB$11:$CB$20</definedName>
    <definedName name="A125244698V_Latest">Data6!$CB$20</definedName>
    <definedName name="A125244702X">Data7!$DK$1:$DK$10,Data7!$DK$11:$DK$20</definedName>
    <definedName name="A125244702X_Data">Data7!$DK$11:$DK$20</definedName>
    <definedName name="A125244702X_Latest">Data7!$DK$20</definedName>
    <definedName name="A125244706J">Data7!$Y$1:$Y$10,Data7!$Y$11:$Y$20</definedName>
    <definedName name="A125244706J_Data">Data7!$Y$11:$Y$20</definedName>
    <definedName name="A125244706J_Latest">Data7!$Y$20</definedName>
    <definedName name="A125244710X">Data7!$BR$1:$BR$10,Data7!$BR$11:$BR$20</definedName>
    <definedName name="A125244710X_Data">Data7!$BR$11:$BR$20</definedName>
    <definedName name="A125244710X_Latest">Data7!$BR$20</definedName>
    <definedName name="A125244714J">Data7!$CG$1:$CG$10,Data7!$CG$11:$CG$20</definedName>
    <definedName name="A125244714J_Data">Data7!$CG$11:$CG$20</definedName>
    <definedName name="A125244714J_Latest">Data7!$CG$20</definedName>
    <definedName name="A125244718T">Data7!$CV$1:$CV$10,Data7!$CV$11:$CV$20</definedName>
    <definedName name="A125244718T_Data">Data7!$CV$11:$CV$20</definedName>
    <definedName name="A125244718T_Latest">Data7!$CV$20</definedName>
    <definedName name="A125244722J">Data7!$EO$1:$EO$10,Data7!$EO$11:$EO$20</definedName>
    <definedName name="A125244722J_Data">Data7!$EO$11:$EO$20</definedName>
    <definedName name="A125244722J_Latest">Data7!$EO$20</definedName>
    <definedName name="A125244726T">Data7!$J$1:$J$10,Data7!$J$11:$J$20</definedName>
    <definedName name="A125244726T_Data">Data7!$J$11:$J$20</definedName>
    <definedName name="A125244726T_Latest">Data7!$J$20</definedName>
    <definedName name="A125244730J">Data7!$AN$1:$AN$10,Data7!$AN$11:$AN$20</definedName>
    <definedName name="A125244730J_Data">Data7!$AN$11:$AN$20</definedName>
    <definedName name="A125244730J_Latest">Data7!$AN$20</definedName>
    <definedName name="A125244734T">Data7!$BC$1:$BC$10,Data7!$BC$11:$BC$20</definedName>
    <definedName name="A125244734T_Data">Data7!$BC$11:$BC$20</definedName>
    <definedName name="A125244734T_Latest">Data7!$BC$20</definedName>
    <definedName name="A125244738A">Data7!$DZ$1:$DZ$10,Data7!$DZ$11:$DZ$20</definedName>
    <definedName name="A125244738A_Data">Data7!$DZ$11:$DZ$20</definedName>
    <definedName name="A125244738A_Latest">Data7!$DZ$20</definedName>
    <definedName name="A125244742T">Data6!$IK$1:$IK$10,Data6!$IK$11:$IK$20</definedName>
    <definedName name="A125244742T_Data">Data6!$IK$11:$IK$20</definedName>
    <definedName name="A125244742T_Latest">Data6!$IK$20</definedName>
    <definedName name="A125244746A">Data2!$HB$1:$HB$10,Data2!$HB$11:$HB$20</definedName>
    <definedName name="A125244746A_Data">Data2!$HB$11:$HB$20</definedName>
    <definedName name="A125244746A_Latest">Data2!$HB$20</definedName>
    <definedName name="A125244750T">Data2!$DP$1:$DP$10,Data2!$DP$11:$DP$20</definedName>
    <definedName name="A125244750T_Data">Data2!$DP$11:$DP$20</definedName>
    <definedName name="A125244750T_Latest">Data2!$DP$20</definedName>
    <definedName name="A125244754A">Data2!$FI$1:$FI$10,Data2!$FI$11:$FI$20</definedName>
    <definedName name="A125244754A_Data">Data2!$FI$11:$FI$20</definedName>
    <definedName name="A125244754A_Latest">Data2!$FI$20</definedName>
    <definedName name="A125244758K">Data2!$FX$1:$FX$10,Data2!$FX$11:$FX$20</definedName>
    <definedName name="A125244758K_Data">Data2!$FX$11:$FX$20</definedName>
    <definedName name="A125244758K_Latest">Data2!$FX$20</definedName>
    <definedName name="A125244762A">Data2!$GM$1:$GM$10,Data2!$GM$11:$GM$20</definedName>
    <definedName name="A125244762A_Data">Data2!$GM$11:$GM$20</definedName>
    <definedName name="A125244762A_Latest">Data2!$GM$20</definedName>
    <definedName name="A125244766K">Data2!$IF$1:$IF$10,Data2!$IF$11:$IF$20</definedName>
    <definedName name="A125244766K_Data">Data2!$IF$11:$IF$20</definedName>
    <definedName name="A125244766K_Latest">Data2!$IF$20</definedName>
    <definedName name="A125244770A">Data2!$DA$1:$DA$10,Data2!$DA$11:$DA$20</definedName>
    <definedName name="A125244770A_Data">Data2!$DA$11:$DA$20</definedName>
    <definedName name="A125244770A_Latest">Data2!$DA$20</definedName>
    <definedName name="A125244774K">Data2!$EE$1:$EE$10,Data2!$EE$11:$EE$20</definedName>
    <definedName name="A125244774K_Data">Data2!$EE$11:$EE$20</definedName>
    <definedName name="A125244774K_Latest">Data2!$EE$20</definedName>
    <definedName name="A125244778V">Data2!$ET$1:$ET$10,Data2!$ET$11:$ET$20</definedName>
    <definedName name="A125244778V_Data">Data2!$ET$11:$ET$20</definedName>
    <definedName name="A125244778V_Latest">Data2!$ET$20</definedName>
    <definedName name="A125244782K">Data2!$HQ$1:$HQ$10,Data2!$HQ$11:$HQ$20</definedName>
    <definedName name="A125244782K_Data">Data2!$HQ$11:$HQ$20</definedName>
    <definedName name="A125244782K_Latest">Data2!$HQ$20</definedName>
    <definedName name="A125244786V">Data2!$CL$1:$CL$10,Data2!$CL$11:$CL$20</definedName>
    <definedName name="A125244786V_Data">Data2!$CL$11:$CL$20</definedName>
    <definedName name="A125244786V_Latest">Data2!$CL$20</definedName>
    <definedName name="A125245142F">Data4!$GW$1:$GW$10,Data4!$GW$11:$GW$20</definedName>
    <definedName name="A125245142F_Data">Data4!$GW$11:$GW$20</definedName>
    <definedName name="A125245142F_Latest">Data4!$GW$20</definedName>
    <definedName name="A125245146R">Data4!$DK$1:$DK$10,Data4!$DK$11:$DK$20</definedName>
    <definedName name="A125245146R_Data">Data4!$DK$11:$DK$20</definedName>
    <definedName name="A125245146R_Latest">Data4!$DK$20</definedName>
    <definedName name="A125245150F">Data4!$FD$1:$FD$10,Data4!$FD$11:$FD$20</definedName>
    <definedName name="A125245150F_Data">Data4!$FD$11:$FD$20</definedName>
    <definedName name="A125245150F_Latest">Data4!$FD$20</definedName>
    <definedName name="A125245154R">Data4!$FS$1:$FS$10,Data4!$FS$11:$FS$20</definedName>
    <definedName name="A125245154R_Data">Data4!$FS$11:$FS$20</definedName>
    <definedName name="A125245154R_Latest">Data4!$FS$20</definedName>
    <definedName name="A125245158X">Data4!$GH$1:$GH$10,Data4!$GH$11:$GH$20</definedName>
    <definedName name="A125245158X_Data">Data4!$GH$11:$GH$20</definedName>
    <definedName name="A125245158X_Latest">Data4!$GH$20</definedName>
    <definedName name="A125245162R">Data4!$IA$1:$IA$10,Data4!$IA$11:$IA$20</definedName>
    <definedName name="A125245162R_Data">Data4!$IA$11:$IA$20</definedName>
    <definedName name="A125245162R_Latest">Data4!$IA$20</definedName>
    <definedName name="A125245166X">Data4!$CV$1:$CV$10,Data4!$CV$11:$CV$20</definedName>
    <definedName name="A125245166X_Data">Data4!$CV$11:$CV$20</definedName>
    <definedName name="A125245166X_Latest">Data4!$CV$20</definedName>
    <definedName name="A125245170R">Data4!$DZ$1:$DZ$10,Data4!$DZ$11:$DZ$20</definedName>
    <definedName name="A125245170R_Data">Data4!$DZ$11:$DZ$20</definedName>
    <definedName name="A125245170R_Latest">Data4!$DZ$20</definedName>
    <definedName name="A125245174X">Data4!$EO$1:$EO$10,Data4!$EO$11:$EO$20</definedName>
    <definedName name="A125245174X_Data">Data4!$EO$11:$EO$20</definedName>
    <definedName name="A125245174X_Latest">Data4!$EO$20</definedName>
    <definedName name="A125245178J">Data4!$HL$1:$HL$10,Data4!$HL$11:$HL$20</definedName>
    <definedName name="A125245178J_Data">Data4!$HL$11:$HL$20</definedName>
    <definedName name="A125245178J_Latest">Data4!$HL$20</definedName>
    <definedName name="A125245182X">Data4!$CG$1:$CG$10,Data4!$CG$11:$CG$20</definedName>
    <definedName name="A125245182X_Data">Data4!$CG$11:$CG$20</definedName>
    <definedName name="A125245182X_Latest">Data4!$CG$20</definedName>
    <definedName name="A125245538A">Data2!$AS$1:$AS$10,Data2!$AS$11:$AS$20</definedName>
    <definedName name="A125245538A_Data">Data2!$AS$11:$AS$20</definedName>
    <definedName name="A125245538A_Latest">Data2!$AS$20</definedName>
    <definedName name="A125245542T">Data1!$GW$1:$GW$10,Data1!$GW$11:$GW$20</definedName>
    <definedName name="A125245542T_Data">Data1!$GW$11:$GW$20</definedName>
    <definedName name="A125245542T_Latest">Data1!$GW$20</definedName>
    <definedName name="A125245546A">Data1!$IP$1:$IP$10,Data1!$IP$11:$IP$20</definedName>
    <definedName name="A125245546A_Data">Data1!$IP$11:$IP$20</definedName>
    <definedName name="A125245546A_Latest">Data1!$IP$20</definedName>
    <definedName name="A125245550T">Data2!$O$1:$O$10,Data2!$O$11:$O$20</definedName>
    <definedName name="A125245550T_Data">Data2!$O$11:$O$20</definedName>
    <definedName name="A125245550T_Latest">Data2!$O$20</definedName>
    <definedName name="A125245554A">Data2!$AD$1:$AD$10,Data2!$AD$11:$AD$20</definedName>
    <definedName name="A125245554A_Data">Data2!$AD$11:$AD$20</definedName>
    <definedName name="A125245554A_Latest">Data2!$AD$20</definedName>
    <definedName name="A125245558K">Data2!$BW$1:$BW$10,Data2!$BW$11:$BW$20</definedName>
    <definedName name="A125245558K_Data">Data2!$BW$11:$BW$20</definedName>
    <definedName name="A125245558K_Latest">Data2!$BW$20</definedName>
    <definedName name="A125245562A">Data1!$GH$1:$GH$10,Data1!$GH$11:$GH$20</definedName>
    <definedName name="A125245562A_Data">Data1!$GH$11:$GH$20</definedName>
    <definedName name="A125245562A_Latest">Data1!$GH$20</definedName>
    <definedName name="A125245566K">Data1!$HL$1:$HL$10,Data1!$HL$11:$HL$20</definedName>
    <definedName name="A125245566K_Data">Data1!$HL$11:$HL$20</definedName>
    <definedName name="A125245566K_Latest">Data1!$HL$20</definedName>
    <definedName name="A125245570A">Data1!$IA$1:$IA$10,Data1!$IA$11:$IA$20</definedName>
    <definedName name="A125245570A_Data">Data1!$IA$11:$IA$20</definedName>
    <definedName name="A125245570A_Latest">Data1!$IA$20</definedName>
    <definedName name="A125245574K">Data2!$BH$1:$BH$10,Data2!$BH$11:$BH$20</definedName>
    <definedName name="A125245574K_Data">Data2!$BH$11:$BH$20</definedName>
    <definedName name="A125245574K_Latest">Data2!$BH$20</definedName>
    <definedName name="A125245578V">Data1!$FS$1:$FS$10,Data1!$FS$11:$FS$20</definedName>
    <definedName name="A125245578V_Data">Data1!$FS$11:$FS$20</definedName>
    <definedName name="A125245578V_Latest">Data1!$FS$20</definedName>
    <definedName name="A125245934C">Data3!$DU$1:$DU$10,Data3!$DU$11:$DU$20</definedName>
    <definedName name="A125245934C_Data">Data3!$DU$11:$DU$20</definedName>
    <definedName name="A125245934C_Latest">Data3!$DU$20</definedName>
    <definedName name="A125245938L">Data3!$AI$1:$AI$10,Data3!$AI$11:$AI$20</definedName>
    <definedName name="A125245938L_Data">Data3!$AI$11:$AI$20</definedName>
    <definedName name="A125245938L_Latest">Data3!$AI$20</definedName>
    <definedName name="A125245942C">Data3!$CB$1:$CB$10,Data3!$CB$11:$CB$20</definedName>
    <definedName name="A125245942C_Data">Data3!$CB$11:$CB$20</definedName>
    <definedName name="A125245942C_Latest">Data3!$CB$20</definedName>
    <definedName name="A125245946L">Data3!$CQ$1:$CQ$10,Data3!$CQ$11:$CQ$20</definedName>
    <definedName name="A125245946L_Data">Data3!$CQ$11:$CQ$20</definedName>
    <definedName name="A125245946L_Latest">Data3!$CQ$20</definedName>
    <definedName name="A125245950C">Data3!$DF$1:$DF$10,Data3!$DF$11:$DF$20</definedName>
    <definedName name="A125245950C_Data">Data3!$DF$11:$DF$20</definedName>
    <definedName name="A125245950C_Latest">Data3!$DF$20</definedName>
    <definedName name="A125245954L">Data3!$EY$1:$EY$10,Data3!$EY$11:$EY$20</definedName>
    <definedName name="A125245954L_Data">Data3!$EY$11:$EY$20</definedName>
    <definedName name="A125245954L_Latest">Data3!$EY$20</definedName>
    <definedName name="A125245958W">Data3!$T$1:$T$10,Data3!$T$11:$T$20</definedName>
    <definedName name="A125245958W_Data">Data3!$T$11:$T$20</definedName>
    <definedName name="A125245958W_Latest">Data3!$T$20</definedName>
    <definedName name="A125245962L">Data3!$AX$1:$AX$10,Data3!$AX$11:$AX$20</definedName>
    <definedName name="A125245962L_Data">Data3!$AX$11:$AX$20</definedName>
    <definedName name="A125245962L_Latest">Data3!$AX$20</definedName>
    <definedName name="A125245966W">Data3!$BM$1:$BM$10,Data3!$BM$11:$BM$20</definedName>
    <definedName name="A125245966W_Data">Data3!$BM$11:$BM$20</definedName>
    <definedName name="A125245966W_Latest">Data3!$BM$20</definedName>
    <definedName name="A125245970L">Data3!$EJ$1:$EJ$10,Data3!$EJ$11:$EJ$20</definedName>
    <definedName name="A125245970L_Data">Data3!$EJ$11:$EJ$20</definedName>
    <definedName name="A125245970L_Latest">Data3!$EJ$20</definedName>
    <definedName name="A125245974W">Data3!$E$1:$E$10,Data3!$E$11:$E$20</definedName>
    <definedName name="A125245974W_Data">Data3!$E$11:$E$20</definedName>
    <definedName name="A125245974W_Latest">Data3!$E$20</definedName>
    <definedName name="A125246330J">Data4!$AN$1:$AN$10,Data4!$AN$11:$AN$20</definedName>
    <definedName name="A125246330J_Data">Data4!$AN$11:$AN$20</definedName>
    <definedName name="A125246330J_Latest">Data4!$AN$20</definedName>
    <definedName name="A125246334T">Data3!$GR$1:$GR$10,Data3!$GR$11:$GR$20</definedName>
    <definedName name="A125246334T_Data">Data3!$GR$11:$GR$20</definedName>
    <definedName name="A125246334T_Latest">Data3!$GR$20</definedName>
    <definedName name="A125246338A">Data3!$IK$1:$IK$10,Data3!$IK$11:$IK$20</definedName>
    <definedName name="A125246338A_Data">Data3!$IK$11:$IK$20</definedName>
    <definedName name="A125246338A_Latest">Data3!$IK$20</definedName>
    <definedName name="A125246342T">Data4!$J$1:$J$10,Data4!$J$11:$J$20</definedName>
    <definedName name="A125246342T_Data">Data4!$J$11:$J$20</definedName>
    <definedName name="A125246342T_Latest">Data4!$J$20</definedName>
    <definedName name="A125246346A">Data4!$Y$1:$Y$10,Data4!$Y$11:$Y$20</definedName>
    <definedName name="A125246346A_Data">Data4!$Y$11:$Y$20</definedName>
    <definedName name="A125246346A_Latest">Data4!$Y$20</definedName>
    <definedName name="A125246350T">Data4!$BR$1:$BR$10,Data4!$BR$11:$BR$20</definedName>
    <definedName name="A125246350T_Data">Data4!$BR$11:$BR$20</definedName>
    <definedName name="A125246350T_Latest">Data4!$BR$20</definedName>
    <definedName name="A125246354A">Data3!$GC$1:$GC$10,Data3!$GC$11:$GC$20</definedName>
    <definedName name="A125246354A_Data">Data3!$GC$11:$GC$20</definedName>
    <definedName name="A125246354A_Latest">Data3!$GC$20</definedName>
    <definedName name="A125246358K">Data3!$HG$1:$HG$10,Data3!$HG$11:$HG$20</definedName>
    <definedName name="A125246358K_Data">Data3!$HG$11:$HG$20</definedName>
    <definedName name="A125246358K_Latest">Data3!$HG$20</definedName>
    <definedName name="A125246362A">Data3!$HV$1:$HV$10,Data3!$HV$11:$HV$20</definedName>
    <definedName name="A125246362A_Data">Data3!$HV$11:$HV$20</definedName>
    <definedName name="A125246362A_Latest">Data3!$HV$20</definedName>
    <definedName name="A125246366K">Data4!$BC$1:$BC$10,Data4!$BC$11:$BC$20</definedName>
    <definedName name="A125246366K_Data">Data4!$BC$11:$BC$20</definedName>
    <definedName name="A125246366K_Latest">Data4!$BC$20</definedName>
    <definedName name="A125246370A">Data3!$FN$1:$FN$10,Data3!$FN$11:$FN$20</definedName>
    <definedName name="A125246370A_Data">Data3!$FN$11:$FN$20</definedName>
    <definedName name="A125246370A_Latest">Data3!$FN$20</definedName>
    <definedName name="A125246726C">Data1!$DW$1:$DW$10,Data1!$DW$11:$DW$20</definedName>
    <definedName name="A125246726C_Data">Data1!$DW$11:$DW$20</definedName>
    <definedName name="A125246726C_Latest">Data1!$DW$20</definedName>
    <definedName name="A125246730V">Data1!$AK$1:$AK$10,Data1!$AK$11:$AK$20</definedName>
    <definedName name="A125246730V_Data">Data1!$AK$11:$AK$20</definedName>
    <definedName name="A125246730V_Latest">Data1!$AK$20</definedName>
    <definedName name="A125246734C">Data1!$CD$1:$CD$10,Data1!$CD$11:$CD$20</definedName>
    <definedName name="A125246734C_Data">Data1!$CD$11:$CD$20</definedName>
    <definedName name="A125246734C_Latest">Data1!$CD$20</definedName>
    <definedName name="A125246738L">Data1!$CS$1:$CS$10,Data1!$CS$11:$CS$20</definedName>
    <definedName name="A125246738L_Data">Data1!$CS$11:$CS$20</definedName>
    <definedName name="A125246738L_Latest">Data1!$CS$20</definedName>
    <definedName name="A125246742C">Data1!$DH$1:$DH$10,Data1!$DH$11:$DH$20</definedName>
    <definedName name="A125246742C_Data">Data1!$DH$11:$DH$20</definedName>
    <definedName name="A125246742C_Latest">Data1!$DH$20</definedName>
    <definedName name="A125246746L">Data1!$FA$1:$FA$10,Data1!$FA$11:$FA$20</definedName>
    <definedName name="A125246746L_Data">Data1!$FA$11:$FA$20</definedName>
    <definedName name="A125246746L_Latest">Data1!$FA$20</definedName>
    <definedName name="A125246750C">Data1!$V$1:$V$10,Data1!$V$11:$V$20</definedName>
    <definedName name="A125246750C_Data">Data1!$V$11:$V$20</definedName>
    <definedName name="A125246750C_Latest">Data1!$V$20</definedName>
    <definedName name="A125246754L">Data1!$AZ$1:$AZ$10,Data1!$AZ$11:$AZ$20</definedName>
    <definedName name="A125246754L_Data">Data1!$AZ$11:$AZ$20</definedName>
    <definedName name="A125246754L_Latest">Data1!$AZ$20</definedName>
    <definedName name="A125246758W">Data1!$BO$1:$BO$10,Data1!$BO$11:$BO$20</definedName>
    <definedName name="A125246758W_Data">Data1!$BO$11:$BO$20</definedName>
    <definedName name="A125246758W_Latest">Data1!$BO$20</definedName>
    <definedName name="A125246762L">Data1!$EL$1:$EL$10,Data1!$EL$11:$EL$20</definedName>
    <definedName name="A125246762L_Data">Data1!$EL$11:$EL$20</definedName>
    <definedName name="A125246762L_Latest">Data1!$EL$20</definedName>
    <definedName name="A125246766W">Data1!$G$1:$G$10,Data1!$G$11:$G$20</definedName>
    <definedName name="A125246766W_Data">Data1!$G$11:$G$20</definedName>
    <definedName name="A125246766W_Latest">Data1!$G$20</definedName>
    <definedName name="A125246770L">Data10!$V$1:$V$10,Data10!$V$11:$V$20</definedName>
    <definedName name="A125246770L_Data">Data10!$V$11:$V$20</definedName>
    <definedName name="A125246770L_Latest">Data10!$V$20</definedName>
    <definedName name="A125246774W">Data9!$FZ$1:$FZ$10,Data9!$FZ$11:$FZ$20</definedName>
    <definedName name="A125246774W_Data">Data9!$FZ$11:$FZ$20</definedName>
    <definedName name="A125246774W_Latest">Data9!$FZ$20</definedName>
    <definedName name="A125246778F">Data9!$HS$1:$HS$10,Data9!$HS$11:$HS$20</definedName>
    <definedName name="A125246778F_Data">Data9!$HS$11:$HS$20</definedName>
    <definedName name="A125246778F_Latest">Data9!$HS$20</definedName>
    <definedName name="A125246782W">Data9!$IH$1:$IH$10,Data9!$IH$11:$IH$20</definedName>
    <definedName name="A125246782W_Data">Data9!$IH$11:$IH$20</definedName>
    <definedName name="A125246782W_Latest">Data9!$IH$20</definedName>
    <definedName name="A125246786F">Data10!$G$1:$G$10,Data10!$G$11:$G$20</definedName>
    <definedName name="A125246786F_Data">Data10!$G$11:$G$20</definedName>
    <definedName name="A125246786F_Latest">Data10!$G$20</definedName>
    <definedName name="A125246790W">Data10!$AZ$1:$AZ$10,Data10!$AZ$11:$AZ$20</definedName>
    <definedName name="A125246790W_Data">Data10!$AZ$11:$AZ$20</definedName>
    <definedName name="A125246790W_Latest">Data10!$AZ$20</definedName>
    <definedName name="A125246794F">Data9!$FK$1:$FK$10,Data9!$FK$11:$FK$20</definedName>
    <definedName name="A125246794F_Data">Data9!$FK$11:$FK$20</definedName>
    <definedName name="A125246794F_Latest">Data9!$FK$20</definedName>
    <definedName name="A125246798R">Data9!$GO$1:$GO$10,Data9!$GO$11:$GO$20</definedName>
    <definedName name="A125246798R_Data">Data9!$GO$11:$GO$20</definedName>
    <definedName name="A125246798R_Latest">Data9!$GO$20</definedName>
    <definedName name="A125246802V">Data9!$HD$1:$HD$10,Data9!$HD$11:$HD$20</definedName>
    <definedName name="A125246802V_Data">Data9!$HD$11:$HD$20</definedName>
    <definedName name="A125246802V_Latest">Data9!$HD$20</definedName>
    <definedName name="A125246806C">Data10!$AK$1:$AK$10,Data10!$AK$11:$AK$20</definedName>
    <definedName name="A125246806C_Data">Data10!$AK$11:$AK$20</definedName>
    <definedName name="A125246806C_Latest">Data10!$AK$20</definedName>
    <definedName name="A125246810V">Data9!$EV$1:$EV$10,Data9!$EV$11:$EV$20</definedName>
    <definedName name="A125246810V_Data">Data9!$EV$11:$EV$20</definedName>
    <definedName name="A125246810V_Latest">Data9!$EV$20</definedName>
    <definedName name="A125246814C">Data6!$AF$1:$AF$10,Data6!$AF$11:$AF$20</definedName>
    <definedName name="A125246814C_Data">Data6!$AF$11:$AF$20</definedName>
    <definedName name="A125246814C_Latest">Data6!$AF$20</definedName>
    <definedName name="A125246818L">Data5!$GJ$1:$GJ$10,Data5!$GJ$11:$GJ$20</definedName>
    <definedName name="A125246818L_Data">Data5!$GJ$11:$GJ$20</definedName>
    <definedName name="A125246818L_Latest">Data5!$GJ$20</definedName>
    <definedName name="A125246822C">Data5!$IC$1:$IC$10,Data5!$IC$11:$IC$20</definedName>
    <definedName name="A125246822C_Data">Data5!$IC$11:$IC$20</definedName>
    <definedName name="A125246822C_Latest">Data5!$IC$20</definedName>
    <definedName name="A125246826L">Data6!$B$1:$B$10,Data6!$B$11:$B$20</definedName>
    <definedName name="A125246826L_Data">Data6!$B$11:$B$20</definedName>
    <definedName name="A125246826L_Latest">Data6!$B$20</definedName>
    <definedName name="A125246830C">Data6!$Q$1:$Q$10,Data6!$Q$11:$Q$20</definedName>
    <definedName name="A125246830C_Data">Data6!$Q$11:$Q$20</definedName>
    <definedName name="A125246830C_Latest">Data6!$Q$20</definedName>
    <definedName name="A125246834L">Data6!$BJ$1:$BJ$10,Data6!$BJ$11:$BJ$20</definedName>
    <definedName name="A125246834L_Data">Data6!$BJ$11:$BJ$20</definedName>
    <definedName name="A125246834L_Latest">Data6!$BJ$20</definedName>
    <definedName name="A125246838W">Data5!$FU$1:$FU$10,Data5!$FU$11:$FU$20</definedName>
    <definedName name="A125246838W_Data">Data5!$FU$11:$FU$20</definedName>
    <definedName name="A125246838W_Latest">Data5!$FU$20</definedName>
    <definedName name="A125246842L">Data5!$GY$1:$GY$10,Data5!$GY$11:$GY$20</definedName>
    <definedName name="A125246842L_Data">Data5!$GY$11:$GY$20</definedName>
    <definedName name="A125246842L_Latest">Data5!$GY$20</definedName>
    <definedName name="A125246846W">Data5!$HN$1:$HN$10,Data5!$HN$11:$HN$20</definedName>
    <definedName name="A125246846W_Data">Data5!$HN$11:$HN$20</definedName>
    <definedName name="A125246846W_Latest">Data5!$HN$20</definedName>
    <definedName name="A125246850L">Data6!$AU$1:$AU$10,Data6!$AU$11:$AU$20</definedName>
    <definedName name="A125246850L_Data">Data6!$AU$11:$AU$20</definedName>
    <definedName name="A125246850L_Latest">Data6!$AU$20</definedName>
    <definedName name="A125246854W">Data5!$FF$1:$FF$10,Data5!$FF$11:$FF$20</definedName>
    <definedName name="A125246854W_Data">Data5!$FF$11:$FF$20</definedName>
    <definedName name="A125246854W_Latest">Data5!$FF$20</definedName>
    <definedName name="A125246858F">Data8!$AA$1:$AA$10,Data8!$AA$11:$AA$20</definedName>
    <definedName name="A125246858F_Data">Data8!$AA$11:$AA$20</definedName>
    <definedName name="A125246858F_Latest">Data8!$AA$20</definedName>
    <definedName name="A125246862W">Data7!$GE$1:$GE$10,Data7!$GE$11:$GE$20</definedName>
    <definedName name="A125246862W_Data">Data7!$GE$11:$GE$20</definedName>
    <definedName name="A125246862W_Latest">Data7!$GE$20</definedName>
    <definedName name="A125246866F">Data7!$HX$1:$HX$10,Data7!$HX$11:$HX$20</definedName>
    <definedName name="A125246866F_Data">Data7!$HX$11:$HX$20</definedName>
    <definedName name="A125246866F_Latest">Data7!$HX$20</definedName>
    <definedName name="A125246870W">Data7!$IM$1:$IM$10,Data7!$IM$11:$IM$20</definedName>
    <definedName name="A125246870W_Data">Data7!$IM$11:$IM$20</definedName>
    <definedName name="A125246870W_Latest">Data7!$IM$20</definedName>
    <definedName name="A125246874F">Data8!$L$1:$L$10,Data8!$L$11:$L$20</definedName>
    <definedName name="A125246874F_Data">Data8!$L$11:$L$20</definedName>
    <definedName name="A125246874F_Latest">Data8!$L$20</definedName>
    <definedName name="A125246878R">Data8!$BE$1:$BE$10,Data8!$BE$11:$BE$20</definedName>
    <definedName name="A125246878R_Data">Data8!$BE$11:$BE$20</definedName>
    <definedName name="A125246878R_Latest">Data8!$BE$20</definedName>
    <definedName name="A125246882F">Data7!$FP$1:$FP$10,Data7!$FP$11:$FP$20</definedName>
    <definedName name="A125246882F_Data">Data7!$FP$11:$FP$20</definedName>
    <definedName name="A125246882F_Latest">Data7!$FP$20</definedName>
    <definedName name="A125246886R">Data7!$GT$1:$GT$10,Data7!$GT$11:$GT$20</definedName>
    <definedName name="A125246886R_Data">Data7!$GT$11:$GT$20</definedName>
    <definedName name="A125246886R_Latest">Data7!$GT$20</definedName>
    <definedName name="A125246890F">Data7!$HI$1:$HI$10,Data7!$HI$11:$HI$20</definedName>
    <definedName name="A125246890F_Data">Data7!$HI$11:$HI$20</definedName>
    <definedName name="A125246890F_Latest">Data7!$HI$20</definedName>
    <definedName name="A125246894R">Data8!$AP$1:$AP$10,Data8!$AP$11:$AP$20</definedName>
    <definedName name="A125246894R_Data">Data8!$AP$11:$AP$20</definedName>
    <definedName name="A125246894R_Latest">Data8!$AP$20</definedName>
    <definedName name="A125246898X">Data7!$FA$1:$FA$10,Data7!$FA$11:$FA$20</definedName>
    <definedName name="A125246898X_Data">Data7!$FA$11:$FA$20</definedName>
    <definedName name="A125246898X_Latest">Data7!$FA$20</definedName>
    <definedName name="A125246902C">Data8!$GJ$1:$GJ$10,Data8!$GJ$11:$GJ$20</definedName>
    <definedName name="A125246902C_Data">Data8!$GJ$11:$GJ$20</definedName>
    <definedName name="A125246902C_Latest">Data8!$GJ$20</definedName>
    <definedName name="A125246906L">Data8!$CX$1:$CX$10,Data8!$CX$11:$CX$20</definedName>
    <definedName name="A125246906L_Data">Data8!$CX$11:$CX$20</definedName>
    <definedName name="A125246906L_Latest">Data8!$CX$20</definedName>
    <definedName name="A125246910C">Data8!$EQ$1:$EQ$10,Data8!$EQ$11:$EQ$20</definedName>
    <definedName name="A125246910C_Data">Data8!$EQ$11:$EQ$20</definedName>
    <definedName name="A125246910C_Latest">Data8!$EQ$20</definedName>
    <definedName name="A125246914L">Data8!$FF$1:$FF$10,Data8!$FF$11:$FF$20</definedName>
    <definedName name="A125246914L_Data">Data8!$FF$11:$FF$20</definedName>
    <definedName name="A125246914L_Latest">Data8!$FF$20</definedName>
    <definedName name="A125246918W">Data8!$FU$1:$FU$10,Data8!$FU$11:$FU$20</definedName>
    <definedName name="A125246918W_Data">Data8!$FU$11:$FU$20</definedName>
    <definedName name="A125246918W_Latest">Data8!$FU$20</definedName>
    <definedName name="A125246922L">Data8!$HN$1:$HN$10,Data8!$HN$11:$HN$20</definedName>
    <definedName name="A125246922L_Data">Data8!$HN$11:$HN$20</definedName>
    <definedName name="A125246922L_Latest">Data8!$HN$20</definedName>
    <definedName name="A125246926W">Data8!$CI$1:$CI$10,Data8!$CI$11:$CI$20</definedName>
    <definedName name="A125246926W_Data">Data8!$CI$11:$CI$20</definedName>
    <definedName name="A125246926W_Latest">Data8!$CI$20</definedName>
    <definedName name="A125246930L">Data8!$DM$1:$DM$10,Data8!$DM$11:$DM$20</definedName>
    <definedName name="A125246930L_Data">Data8!$DM$11:$DM$20</definedName>
    <definedName name="A125246930L_Latest">Data8!$DM$20</definedName>
    <definedName name="A125246934W">Data8!$EB$1:$EB$10,Data8!$EB$11:$EB$20</definedName>
    <definedName name="A125246934W_Data">Data8!$EB$11:$EB$20</definedName>
    <definedName name="A125246934W_Latest">Data8!$EB$20</definedName>
    <definedName name="A125246938F">Data8!$GY$1:$GY$10,Data8!$GY$11:$GY$20</definedName>
    <definedName name="A125246938F_Data">Data8!$GY$11:$GY$20</definedName>
    <definedName name="A125246938F_Latest">Data8!$GY$20</definedName>
    <definedName name="A125246942W">Data8!$BT$1:$BT$10,Data8!$BT$11:$BT$20</definedName>
    <definedName name="A125246942W_Data">Data8!$BT$11:$BT$20</definedName>
    <definedName name="A125246942W_Latest">Data8!$BT$20</definedName>
    <definedName name="A125246946F">Data9!$DC$1:$DC$10,Data9!$DC$11:$DC$20</definedName>
    <definedName name="A125246946F_Data">Data9!$DC$11:$DC$20</definedName>
    <definedName name="A125246946F_Latest">Data9!$DC$20</definedName>
    <definedName name="A125246950W">Data9!$Q$1:$Q$10,Data9!$Q$11:$Q$20</definedName>
    <definedName name="A125246950W_Data">Data9!$Q$11:$Q$20</definedName>
    <definedName name="A125246950W_Latest">Data9!$Q$20</definedName>
    <definedName name="A125246954F">Data9!$BJ$1:$BJ$10,Data9!$BJ$11:$BJ$20</definedName>
    <definedName name="A125246954F_Data">Data9!$BJ$11:$BJ$20</definedName>
    <definedName name="A125246954F_Latest">Data9!$BJ$20</definedName>
    <definedName name="A125246958R">Data9!$BY$1:$BY$10,Data9!$BY$11:$BY$20</definedName>
    <definedName name="A125246958R_Data">Data9!$BY$11:$BY$20</definedName>
    <definedName name="A125246958R_Latest">Data9!$BY$20</definedName>
    <definedName name="A125246962F">Data9!$CN$1:$CN$10,Data9!$CN$11:$CN$20</definedName>
    <definedName name="A125246962F_Data">Data9!$CN$11:$CN$20</definedName>
    <definedName name="A125246962F_Latest">Data9!$CN$20</definedName>
    <definedName name="A125246966R">Data9!$EG$1:$EG$10,Data9!$EG$11:$EG$20</definedName>
    <definedName name="A125246966R_Data">Data9!$EG$11:$EG$20</definedName>
    <definedName name="A125246966R_Latest">Data9!$EG$20</definedName>
    <definedName name="A125246970F">Data9!$B$1:$B$10,Data9!$B$11:$B$20</definedName>
    <definedName name="A125246970F_Data">Data9!$B$11:$B$20</definedName>
    <definedName name="A125246970F_Latest">Data9!$B$20</definedName>
    <definedName name="A125246974R">Data9!$AF$1:$AF$10,Data9!$AF$11:$AF$20</definedName>
    <definedName name="A125246974R_Data">Data9!$AF$11:$AF$20</definedName>
    <definedName name="A125246974R_Latest">Data9!$AF$20</definedName>
    <definedName name="A125246978X">Data9!$AU$1:$AU$10,Data9!$AU$11:$AU$20</definedName>
    <definedName name="A125246978X_Data">Data9!$AU$11:$AU$20</definedName>
    <definedName name="A125246978X_Latest">Data9!$AU$20</definedName>
    <definedName name="A125246982R">Data9!$DR$1:$DR$10,Data9!$DR$11:$DR$20</definedName>
    <definedName name="A125246982R_Data">Data9!$DR$11:$DR$20</definedName>
    <definedName name="A125246982R_Latest">Data9!$DR$20</definedName>
    <definedName name="A125246986X">Data8!$IC$1:$IC$10,Data8!$IC$11:$IC$20</definedName>
    <definedName name="A125246986X_Data">Data8!$IC$11:$IC$20</definedName>
    <definedName name="A125246986X_Latest">Data8!$IC$20</definedName>
    <definedName name="A125246990R">Data5!$DM$1:$DM$10,Data5!$DM$11:$DM$20</definedName>
    <definedName name="A125246990R_Data">Data5!$DM$11:$DM$20</definedName>
    <definedName name="A125246990R_Latest">Data5!$DM$20</definedName>
    <definedName name="A125246994X">Data5!$AA$1:$AA$10,Data5!$AA$11:$AA$20</definedName>
    <definedName name="A125246994X_Data">Data5!$AA$11:$AA$20</definedName>
    <definedName name="A125246994X_Latest">Data5!$AA$20</definedName>
    <definedName name="A125246998J">Data5!$BT$1:$BT$10,Data5!$BT$11:$BT$20</definedName>
    <definedName name="A125246998J_Data">Data5!$BT$11:$BT$20</definedName>
    <definedName name="A125246998J_Latest">Data5!$BT$20</definedName>
    <definedName name="A125247002R">Data5!$CI$1:$CI$10,Data5!$CI$11:$CI$20</definedName>
    <definedName name="A125247002R_Data">Data5!$CI$11:$CI$20</definedName>
    <definedName name="A125247002R_Latest">Data5!$CI$20</definedName>
    <definedName name="A125247006X">Data5!$CX$1:$CX$10,Data5!$CX$11:$CX$20</definedName>
    <definedName name="A125247006X_Data">Data5!$CX$11:$CX$20</definedName>
    <definedName name="A125247006X_Latest">Data5!$CX$20</definedName>
    <definedName name="A125247010R">Data5!$EQ$1:$EQ$10,Data5!$EQ$11:$EQ$20</definedName>
    <definedName name="A125247010R_Data">Data5!$EQ$11:$EQ$20</definedName>
    <definedName name="A125247010R_Latest">Data5!$EQ$20</definedName>
    <definedName name="A125247014X">Data5!$L$1:$L$10,Data5!$L$11:$L$20</definedName>
    <definedName name="A125247014X_Data">Data5!$L$11:$L$20</definedName>
    <definedName name="A125247014X_Latest">Data5!$L$20</definedName>
    <definedName name="A125247018J">Data5!$AP$1:$AP$10,Data5!$AP$11:$AP$20</definedName>
    <definedName name="A125247018J_Data">Data5!$AP$11:$AP$20</definedName>
    <definedName name="A125247018J_Latest">Data5!$AP$20</definedName>
    <definedName name="A125247022X">Data5!$BE$1:$BE$10,Data5!$BE$11:$BE$20</definedName>
    <definedName name="A125247022X_Data">Data5!$BE$11:$BE$20</definedName>
    <definedName name="A125247022X_Latest">Data5!$BE$20</definedName>
    <definedName name="A125247026J">Data5!$EB$1:$EB$10,Data5!$EB$11:$EB$20</definedName>
    <definedName name="A125247026J_Data">Data5!$EB$11:$EB$20</definedName>
    <definedName name="A125247026J_Latest">Data5!$EB$20</definedName>
    <definedName name="A125247030X">Data4!$IM$1:$IM$10,Data4!$IM$11:$IM$20</definedName>
    <definedName name="A125247030X_Data">Data4!$IM$11:$IM$20</definedName>
    <definedName name="A125247030X_Latest">Data4!$IM$20</definedName>
    <definedName name="A125247034J">Data6!$GO$1:$GO$10,Data6!$GO$11:$GO$20</definedName>
    <definedName name="A125247034J_Data">Data6!$GO$11:$GO$20</definedName>
    <definedName name="A125247034J_Latest">Data6!$GO$20</definedName>
    <definedName name="A125247038T">Data6!$DC$1:$DC$10,Data6!$DC$11:$DC$20</definedName>
    <definedName name="A125247038T_Data">Data6!$DC$11:$DC$20</definedName>
    <definedName name="A125247038T_Latest">Data6!$DC$20</definedName>
    <definedName name="A125247042J">Data6!$EV$1:$EV$10,Data6!$EV$11:$EV$20</definedName>
    <definedName name="A125247042J_Data">Data6!$EV$11:$EV$20</definedName>
    <definedName name="A125247042J_Latest">Data6!$EV$20</definedName>
    <definedName name="A125247046T">Data6!$FK$1:$FK$10,Data6!$FK$11:$FK$20</definedName>
    <definedName name="A125247046T_Data">Data6!$FK$11:$FK$20</definedName>
    <definedName name="A125247046T_Latest">Data6!$FK$20</definedName>
    <definedName name="A125247050J">Data6!$FZ$1:$FZ$10,Data6!$FZ$11:$FZ$20</definedName>
    <definedName name="A125247050J_Data">Data6!$FZ$11:$FZ$20</definedName>
    <definedName name="A125247050J_Latest">Data6!$FZ$20</definedName>
    <definedName name="A125247054T">Data6!$HS$1:$HS$10,Data6!$HS$11:$HS$20</definedName>
    <definedName name="A125247054T_Data">Data6!$HS$11:$HS$20</definedName>
    <definedName name="A125247054T_Latest">Data6!$HS$20</definedName>
    <definedName name="A125247058A">Data6!$CN$1:$CN$10,Data6!$CN$11:$CN$20</definedName>
    <definedName name="A125247058A_Data">Data6!$CN$11:$CN$20</definedName>
    <definedName name="A125247058A_Latest">Data6!$CN$20</definedName>
    <definedName name="A125247062T">Data6!$DR$1:$DR$10,Data6!$DR$11:$DR$20</definedName>
    <definedName name="A125247062T_Data">Data6!$DR$11:$DR$20</definedName>
    <definedName name="A125247062T_Latest">Data6!$DR$20</definedName>
    <definedName name="A125247066A">Data6!$EG$1:$EG$10,Data6!$EG$11:$EG$20</definedName>
    <definedName name="A125247066A_Data">Data6!$EG$11:$EG$20</definedName>
    <definedName name="A125247066A_Latest">Data6!$EG$20</definedName>
    <definedName name="A125247070T">Data6!$HD$1:$HD$10,Data6!$HD$11:$HD$20</definedName>
    <definedName name="A125247070T_Data">Data6!$HD$11:$HD$20</definedName>
    <definedName name="A125247070T_Latest">Data6!$HD$20</definedName>
    <definedName name="A125247074A">Data6!$BY$1:$BY$10,Data6!$BY$11:$BY$20</definedName>
    <definedName name="A125247074A_Data">Data6!$BY$11:$BY$20</definedName>
    <definedName name="A125247074A_Latest">Data6!$BY$20</definedName>
    <definedName name="A125247078K">Data7!$DH$1:$DH$10,Data7!$DH$11:$DH$20</definedName>
    <definedName name="A125247078K_Data">Data7!$DH$11:$DH$20</definedName>
    <definedName name="A125247078K_Latest">Data7!$DH$20</definedName>
    <definedName name="A125247082A">Data7!$V$1:$V$10,Data7!$V$11:$V$20</definedName>
    <definedName name="A125247082A_Data">Data7!$V$11:$V$20</definedName>
    <definedName name="A125247082A_Latest">Data7!$V$20</definedName>
    <definedName name="A125247086K">Data7!$BO$1:$BO$10,Data7!$BO$11:$BO$20</definedName>
    <definedName name="A125247086K_Data">Data7!$BO$11:$BO$20</definedName>
    <definedName name="A125247086K_Latest">Data7!$BO$20</definedName>
    <definedName name="A125247090A">Data7!$CD$1:$CD$10,Data7!$CD$11:$CD$20</definedName>
    <definedName name="A125247090A_Data">Data7!$CD$11:$CD$20</definedName>
    <definedName name="A125247090A_Latest">Data7!$CD$20</definedName>
    <definedName name="A125247094K">Data7!$CS$1:$CS$10,Data7!$CS$11:$CS$20</definedName>
    <definedName name="A125247094K_Data">Data7!$CS$11:$CS$20</definedName>
    <definedName name="A125247094K_Latest">Data7!$CS$20</definedName>
    <definedName name="A125247098V">Data7!$EL$1:$EL$10,Data7!$EL$11:$EL$20</definedName>
    <definedName name="A125247098V_Data">Data7!$EL$11:$EL$20</definedName>
    <definedName name="A125247098V_Latest">Data7!$EL$20</definedName>
    <definedName name="A125247102X">Data7!$G$1:$G$10,Data7!$G$11:$G$20</definedName>
    <definedName name="A125247102X_Data">Data7!$G$11:$G$20</definedName>
    <definedName name="A125247102X_Latest">Data7!$G$20</definedName>
    <definedName name="A125247106J">Data7!$AK$1:$AK$10,Data7!$AK$11:$AK$20</definedName>
    <definedName name="A125247106J_Data">Data7!$AK$11:$AK$20</definedName>
    <definedName name="A125247106J_Latest">Data7!$AK$20</definedName>
    <definedName name="A125247110X">Data7!$AZ$1:$AZ$10,Data7!$AZ$11:$AZ$20</definedName>
    <definedName name="A125247110X_Data">Data7!$AZ$11:$AZ$20</definedName>
    <definedName name="A125247110X_Latest">Data7!$AZ$20</definedName>
    <definedName name="A125247114J">Data7!$DW$1:$DW$10,Data7!$DW$11:$DW$20</definedName>
    <definedName name="A125247114J_Data">Data7!$DW$11:$DW$20</definedName>
    <definedName name="A125247114J_Latest">Data7!$DW$20</definedName>
    <definedName name="A125247118T">Data6!$IH$1:$IH$10,Data6!$IH$11:$IH$20</definedName>
    <definedName name="A125247118T_Data">Data6!$IH$11:$IH$20</definedName>
    <definedName name="A125247118T_Latest">Data6!$IH$20</definedName>
    <definedName name="A125247122J">Data2!$GY$1:$GY$10,Data2!$GY$11:$GY$20</definedName>
    <definedName name="A125247122J_Data">Data2!$GY$11:$GY$20</definedName>
    <definedName name="A125247122J_Latest">Data2!$GY$20</definedName>
    <definedName name="A125247126T">Data2!$DM$1:$DM$10,Data2!$DM$11:$DM$20</definedName>
    <definedName name="A125247126T_Data">Data2!$DM$11:$DM$20</definedName>
    <definedName name="A125247126T_Latest">Data2!$DM$20</definedName>
    <definedName name="A125247130J">Data2!$FF$1:$FF$10,Data2!$FF$11:$FF$20</definedName>
    <definedName name="A125247130J_Data">Data2!$FF$11:$FF$20</definedName>
    <definedName name="A125247130J_Latest">Data2!$FF$20</definedName>
    <definedName name="A125247134T">Data2!$FU$1:$FU$10,Data2!$FU$11:$FU$20</definedName>
    <definedName name="A125247134T_Data">Data2!$FU$11:$FU$20</definedName>
    <definedName name="A125247134T_Latest">Data2!$FU$20</definedName>
    <definedName name="A125247138A">Data2!$GJ$1:$GJ$10,Data2!$GJ$11:$GJ$20</definedName>
    <definedName name="A125247138A_Data">Data2!$GJ$11:$GJ$20</definedName>
    <definedName name="A125247138A_Latest">Data2!$GJ$20</definedName>
    <definedName name="A125247142T">Data2!$IC$1:$IC$10,Data2!$IC$11:$IC$20</definedName>
    <definedName name="A125247142T_Data">Data2!$IC$11:$IC$20</definedName>
    <definedName name="A125247142T_Latest">Data2!$IC$20</definedName>
    <definedName name="A125247146A">Data2!$CX$1:$CX$10,Data2!$CX$11:$CX$20</definedName>
    <definedName name="A125247146A_Data">Data2!$CX$11:$CX$20</definedName>
    <definedName name="A125247146A_Latest">Data2!$CX$20</definedName>
    <definedName name="A125247150T">Data2!$EB$1:$EB$10,Data2!$EB$11:$EB$20</definedName>
    <definedName name="A125247150T_Data">Data2!$EB$11:$EB$20</definedName>
    <definedName name="A125247150T_Latest">Data2!$EB$20</definedName>
    <definedName name="A125247154A">Data2!$EQ$1:$EQ$10,Data2!$EQ$11:$EQ$20</definedName>
    <definedName name="A125247154A_Data">Data2!$EQ$11:$EQ$20</definedName>
    <definedName name="A125247154A_Latest">Data2!$EQ$20</definedName>
    <definedName name="A125247158K">Data2!$HN$1:$HN$10,Data2!$HN$11:$HN$20</definedName>
    <definedName name="A125247158K_Data">Data2!$HN$11:$HN$20</definedName>
    <definedName name="A125247158K_Latest">Data2!$HN$20</definedName>
    <definedName name="A125247162A">Data2!$CI$1:$CI$10,Data2!$CI$11:$CI$20</definedName>
    <definedName name="A125247162A_Data">Data2!$CI$11:$CI$20</definedName>
    <definedName name="A125247162A_Latest">Data2!$CI$20</definedName>
    <definedName name="A125247518C">Data4!$GT$1:$GT$10,Data4!$GT$11:$GT$20</definedName>
    <definedName name="A125247518C_Data">Data4!$GT$11:$GT$20</definedName>
    <definedName name="A125247518C_Latest">Data4!$GT$20</definedName>
    <definedName name="A125247522V">Data4!$DH$1:$DH$10,Data4!$DH$11:$DH$20</definedName>
    <definedName name="A125247522V_Data">Data4!$DH$11:$DH$20</definedName>
    <definedName name="A125247522V_Latest">Data4!$DH$20</definedName>
    <definedName name="A125247526C">Data4!$FA$1:$FA$10,Data4!$FA$11:$FA$20</definedName>
    <definedName name="A125247526C_Data">Data4!$FA$11:$FA$20</definedName>
    <definedName name="A125247526C_Latest">Data4!$FA$20</definedName>
    <definedName name="A125247530V">Data4!$FP$1:$FP$10,Data4!$FP$11:$FP$20</definedName>
    <definedName name="A125247530V_Data">Data4!$FP$11:$FP$20</definedName>
    <definedName name="A125247530V_Latest">Data4!$FP$20</definedName>
    <definedName name="A125247534C">Data4!$GE$1:$GE$10,Data4!$GE$11:$GE$20</definedName>
    <definedName name="A125247534C_Data">Data4!$GE$11:$GE$20</definedName>
    <definedName name="A125247534C_Latest">Data4!$GE$20</definedName>
    <definedName name="A125247538L">Data4!$HX$1:$HX$10,Data4!$HX$11:$HX$20</definedName>
    <definedName name="A125247538L_Data">Data4!$HX$11:$HX$20</definedName>
    <definedName name="A125247538L_Latest">Data4!$HX$20</definedName>
    <definedName name="A125247542C">Data4!$CS$1:$CS$10,Data4!$CS$11:$CS$20</definedName>
    <definedName name="A125247542C_Data">Data4!$CS$11:$CS$20</definedName>
    <definedName name="A125247542C_Latest">Data4!$CS$20</definedName>
    <definedName name="A125247546L">Data4!$DW$1:$DW$10,Data4!$DW$11:$DW$20</definedName>
    <definedName name="A125247546L_Data">Data4!$DW$11:$DW$20</definedName>
    <definedName name="A125247546L_Latest">Data4!$DW$20</definedName>
    <definedName name="A125247550C">Data4!$EL$1:$EL$10,Data4!$EL$11:$EL$20</definedName>
    <definedName name="A125247550C_Data">Data4!$EL$11:$EL$20</definedName>
    <definedName name="A125247550C_Latest">Data4!$EL$20</definedName>
    <definedName name="A125247554L">Data4!$HI$1:$HI$10,Data4!$HI$11:$HI$20</definedName>
    <definedName name="A125247554L_Data">Data4!$HI$11:$HI$20</definedName>
    <definedName name="A125247554L_Latest">Data4!$HI$20</definedName>
    <definedName name="A125247558W">Data4!$CD$1:$CD$10,Data4!$CD$11:$CD$20</definedName>
    <definedName name="A125247558W_Data">Data4!$CD$11:$CD$20</definedName>
    <definedName name="A125247558W_Latest">Data4!$CD$20</definedName>
    <definedName name="A125247914F">Data2!$AP$1:$AP$10,Data2!$AP$11:$AP$20</definedName>
    <definedName name="A125247914F_Data">Data2!$AP$11:$AP$20</definedName>
    <definedName name="A125247914F_Latest">Data2!$AP$20</definedName>
    <definedName name="A125247918R">Data1!$GT$1:$GT$10,Data1!$GT$11:$GT$20</definedName>
    <definedName name="A125247918R_Data">Data1!$GT$11:$GT$20</definedName>
    <definedName name="A125247918R_Latest">Data1!$GT$20</definedName>
    <definedName name="A125247922F">Data1!$IM$1:$IM$10,Data1!$IM$11:$IM$20</definedName>
    <definedName name="A125247922F_Data">Data1!$IM$11:$IM$20</definedName>
    <definedName name="A125247922F_Latest">Data1!$IM$20</definedName>
    <definedName name="A125247926R">Data2!$L$1:$L$10,Data2!$L$11:$L$20</definedName>
    <definedName name="A125247926R_Data">Data2!$L$11:$L$20</definedName>
    <definedName name="A125247926R_Latest">Data2!$L$20</definedName>
    <definedName name="A125247930F">Data2!$AA$1:$AA$10,Data2!$AA$11:$AA$20</definedName>
    <definedName name="A125247930F_Data">Data2!$AA$11:$AA$20</definedName>
    <definedName name="A125247930F_Latest">Data2!$AA$20</definedName>
    <definedName name="A125247934R">Data2!$BT$1:$BT$10,Data2!$BT$11:$BT$20</definedName>
    <definedName name="A125247934R_Data">Data2!$BT$11:$BT$20</definedName>
    <definedName name="A125247934R_Latest">Data2!$BT$20</definedName>
    <definedName name="A125247938X">Data1!$GE$1:$GE$10,Data1!$GE$11:$GE$20</definedName>
    <definedName name="A125247938X_Data">Data1!$GE$11:$GE$20</definedName>
    <definedName name="A125247938X_Latest">Data1!$GE$20</definedName>
    <definedName name="A125247942R">Data1!$HI$1:$HI$10,Data1!$HI$11:$HI$20</definedName>
    <definedName name="A125247942R_Data">Data1!$HI$11:$HI$20</definedName>
    <definedName name="A125247942R_Latest">Data1!$HI$20</definedName>
    <definedName name="A125247946X">Data1!$HX$1:$HX$10,Data1!$HX$11:$HX$20</definedName>
    <definedName name="A125247946X_Data">Data1!$HX$11:$HX$20</definedName>
    <definedName name="A125247946X_Latest">Data1!$HX$20</definedName>
    <definedName name="A125247950R">Data2!$BE$1:$BE$10,Data2!$BE$11:$BE$20</definedName>
    <definedName name="A125247950R_Data">Data2!$BE$11:$BE$20</definedName>
    <definedName name="A125247950R_Latest">Data2!$BE$20</definedName>
    <definedName name="A125247954X">Data1!$FP$1:$FP$10,Data1!$FP$11:$FP$20</definedName>
    <definedName name="A125247954X_Data">Data1!$FP$11:$FP$20</definedName>
    <definedName name="A125247954X_Latest">Data1!$FP$20</definedName>
    <definedName name="A125248310K">Data3!$DR$1:$DR$10,Data3!$DR$11:$DR$20</definedName>
    <definedName name="A125248310K_Data">Data3!$DR$11:$DR$20</definedName>
    <definedName name="A125248310K_Latest">Data3!$DR$20</definedName>
    <definedName name="A125248314V">Data3!$AF$1:$AF$10,Data3!$AF$11:$AF$20</definedName>
    <definedName name="A125248314V_Data">Data3!$AF$11:$AF$20</definedName>
    <definedName name="A125248314V_Latest">Data3!$AF$20</definedName>
    <definedName name="A125248318C">Data3!$BY$1:$BY$10,Data3!$BY$11:$BY$20</definedName>
    <definedName name="A125248318C_Data">Data3!$BY$11:$BY$20</definedName>
    <definedName name="A125248318C_Latest">Data3!$BY$20</definedName>
    <definedName name="A125248322V">Data3!$CN$1:$CN$10,Data3!$CN$11:$CN$20</definedName>
    <definedName name="A125248322V_Data">Data3!$CN$11:$CN$20</definedName>
    <definedName name="A125248322V_Latest">Data3!$CN$20</definedName>
    <definedName name="A125248326C">Data3!$DC$1:$DC$10,Data3!$DC$11:$DC$20</definedName>
    <definedName name="A125248326C_Data">Data3!$DC$11:$DC$20</definedName>
    <definedName name="A125248326C_Latest">Data3!$DC$20</definedName>
    <definedName name="A125248330V">Data3!$EV$1:$EV$10,Data3!$EV$11:$EV$20</definedName>
    <definedName name="A125248330V_Data">Data3!$EV$11:$EV$20</definedName>
    <definedName name="A125248330V_Latest">Data3!$EV$20</definedName>
    <definedName name="A125248334C">Data3!$Q$1:$Q$10,Data3!$Q$11:$Q$20</definedName>
    <definedName name="A125248334C_Data">Data3!$Q$11:$Q$20</definedName>
    <definedName name="A125248334C_Latest">Data3!$Q$20</definedName>
    <definedName name="A125248338L">Data3!$AU$1:$AU$10,Data3!$AU$11:$AU$20</definedName>
    <definedName name="A125248338L_Data">Data3!$AU$11:$AU$20</definedName>
    <definedName name="A125248338L_Latest">Data3!$AU$20</definedName>
    <definedName name="A125248342C">Data3!$BJ$1:$BJ$10,Data3!$BJ$11:$BJ$20</definedName>
    <definedName name="A125248342C_Data">Data3!$BJ$11:$BJ$20</definedName>
    <definedName name="A125248342C_Latest">Data3!$BJ$20</definedName>
    <definedName name="A125248346L">Data3!$EG$1:$EG$10,Data3!$EG$11:$EG$20</definedName>
    <definedName name="A125248346L_Data">Data3!$EG$11:$EG$20</definedName>
    <definedName name="A125248346L_Latest">Data3!$EG$20</definedName>
    <definedName name="A125248350C">Data3!$B$1:$B$10,Data3!$B$11:$B$20</definedName>
    <definedName name="A125248350C_Data">Data3!$B$11:$B$20</definedName>
    <definedName name="A125248350C_Latest">Data3!$B$20</definedName>
    <definedName name="A125248706F">Data4!$AK$1:$AK$10,Data4!$AK$11:$AK$20</definedName>
    <definedName name="A125248706F_Data">Data4!$AK$11:$AK$20</definedName>
    <definedName name="A125248706F_Latest">Data4!$AK$20</definedName>
    <definedName name="A125248710W">Data3!$GO$1:$GO$10,Data3!$GO$11:$GO$20</definedName>
    <definedName name="A125248710W_Data">Data3!$GO$11:$GO$20</definedName>
    <definedName name="A125248710W_Latest">Data3!$GO$20</definedName>
    <definedName name="A125248714F">Data3!$IH$1:$IH$10,Data3!$IH$11:$IH$20</definedName>
    <definedName name="A125248714F_Data">Data3!$IH$11:$IH$20</definedName>
    <definedName name="A125248714F_Latest">Data3!$IH$20</definedName>
    <definedName name="A125248718R">Data4!$G$1:$G$10,Data4!$G$11:$G$20</definedName>
    <definedName name="A125248718R_Data">Data4!$G$11:$G$20</definedName>
    <definedName name="A125248718R_Latest">Data4!$G$20</definedName>
    <definedName name="A125248722F">Data4!$V$1:$V$10,Data4!$V$11:$V$20</definedName>
    <definedName name="A125248722F_Data">Data4!$V$11:$V$20</definedName>
    <definedName name="A125248722F_Latest">Data4!$V$20</definedName>
    <definedName name="A125248726R">Data4!$BO$1:$BO$10,Data4!$BO$11:$BO$20</definedName>
    <definedName name="A125248726R_Data">Data4!$BO$11:$BO$20</definedName>
    <definedName name="A125248726R_Latest">Data4!$BO$20</definedName>
    <definedName name="A125248730F">Data3!$FZ$1:$FZ$10,Data3!$FZ$11:$FZ$20</definedName>
    <definedName name="A125248730F_Data">Data3!$FZ$11:$FZ$20</definedName>
    <definedName name="A125248730F_Latest">Data3!$FZ$20</definedName>
    <definedName name="A125248734R">Data3!$HD$1:$HD$10,Data3!$HD$11:$HD$20</definedName>
    <definedName name="A125248734R_Data">Data3!$HD$11:$HD$20</definedName>
    <definedName name="A125248734R_Latest">Data3!$HD$20</definedName>
    <definedName name="A125248738X">Data3!$HS$1:$HS$10,Data3!$HS$11:$HS$20</definedName>
    <definedName name="A125248738X_Data">Data3!$HS$11:$HS$20</definedName>
    <definedName name="A125248738X_Latest">Data3!$HS$20</definedName>
    <definedName name="A125248742R">Data4!$AZ$1:$AZ$10,Data4!$AZ$11:$AZ$20</definedName>
    <definedName name="A125248742R_Data">Data4!$AZ$11:$AZ$20</definedName>
    <definedName name="A125248742R_Latest">Data4!$AZ$20</definedName>
    <definedName name="A125248746X">Data3!$FK$1:$FK$10,Data3!$FK$11:$FK$20</definedName>
    <definedName name="A125248746X_Data">Data3!$FK$11:$FK$20</definedName>
    <definedName name="A125248746X_Latest">Data3!$FK$20</definedName>
    <definedName name="A125249102K">Data1!$EF$1:$EF$10,Data1!$EF$11:$EF$20</definedName>
    <definedName name="A125249102K_Data">Data1!$EF$11:$EF$20</definedName>
    <definedName name="A125249102K_Latest">Data1!$EF$20</definedName>
    <definedName name="A125249106V">Data1!$AT$1:$AT$10,Data1!$AT$11:$AT$20</definedName>
    <definedName name="A125249106V_Data">Data1!$AT$11:$AT$20</definedName>
    <definedName name="A125249106V_Latest">Data1!$AT$20</definedName>
    <definedName name="A125249110K">Data1!$CM$1:$CM$10,Data1!$CM$11:$CM$20</definedName>
    <definedName name="A125249110K_Data">Data1!$CM$11:$CM$20</definedName>
    <definedName name="A125249110K_Latest">Data1!$CM$20</definedName>
    <definedName name="A125249114V">Data1!$DB$1:$DB$10,Data1!$DB$11:$DB$20</definedName>
    <definedName name="A125249114V_Data">Data1!$DB$11:$DB$20</definedName>
    <definedName name="A125249114V_Latest">Data1!$DB$20</definedName>
    <definedName name="A125249118C">Data1!$DQ$1:$DQ$10,Data1!$DQ$11:$DQ$20</definedName>
    <definedName name="A125249118C_Data">Data1!$DQ$11:$DQ$20</definedName>
    <definedName name="A125249118C_Latest">Data1!$DQ$20</definedName>
    <definedName name="A125249122V">Data1!$FJ$1:$FJ$10,Data1!$FJ$11:$FJ$20</definedName>
    <definedName name="A125249122V_Data">Data1!$FJ$11:$FJ$20</definedName>
    <definedName name="A125249122V_Latest">Data1!$FJ$20</definedName>
    <definedName name="A125249126C">Data1!$AE$1:$AE$10,Data1!$AE$11:$AE$20</definedName>
    <definedName name="A125249126C_Data">Data1!$AE$11:$AE$20</definedName>
    <definedName name="A125249126C_Latest">Data1!$AE$20</definedName>
    <definedName name="A125249130V">Data1!$BI$1:$BI$10,Data1!$BI$11:$BI$20</definedName>
    <definedName name="A125249130V_Data">Data1!$BI$11:$BI$20</definedName>
    <definedName name="A125249130V_Latest">Data1!$BI$20</definedName>
    <definedName name="A125249134C">Data1!$BX$1:$BX$10,Data1!$BX$11:$BX$20</definedName>
    <definedName name="A125249134C_Data">Data1!$BX$11:$BX$20</definedName>
    <definedName name="A125249134C_Latest">Data1!$BX$20</definedName>
    <definedName name="A125249138L">Data1!$EU$1:$EU$10,Data1!$EU$11:$EU$20</definedName>
    <definedName name="A125249138L_Data">Data1!$EU$11:$EU$20</definedName>
    <definedName name="A125249138L_Latest">Data1!$EU$20</definedName>
    <definedName name="A125249142C">Data1!$P$1:$P$10,Data1!$P$11:$P$20</definedName>
    <definedName name="A125249142C_Data">Data1!$P$11:$P$20</definedName>
    <definedName name="A125249142C_Latest">Data1!$P$20</definedName>
    <definedName name="A125249146L">Data10!$AE$1:$AE$10,Data10!$AE$11:$AE$20</definedName>
    <definedName name="A125249146L_Data">Data10!$AE$11:$AE$20</definedName>
    <definedName name="A125249146L_Latest">Data10!$AE$20</definedName>
    <definedName name="A125249150C">Data9!$GI$1:$GI$10,Data9!$GI$11:$GI$20</definedName>
    <definedName name="A125249150C_Data">Data9!$GI$11:$GI$20</definedName>
    <definedName name="A125249150C_Latest">Data9!$GI$20</definedName>
    <definedName name="A125249154L">Data9!$IB$1:$IB$10,Data9!$IB$11:$IB$20</definedName>
    <definedName name="A125249154L_Data">Data9!$IB$11:$IB$20</definedName>
    <definedName name="A125249154L_Latest">Data9!$IB$20</definedName>
    <definedName name="A125249158W">Data9!$IQ$1:$IQ$10,Data9!$IQ$11:$IQ$20</definedName>
    <definedName name="A125249158W_Data">Data9!$IQ$11:$IQ$20</definedName>
    <definedName name="A125249158W_Latest">Data9!$IQ$20</definedName>
    <definedName name="A125249162L">Data10!$P$1:$P$10,Data10!$P$11:$P$20</definedName>
    <definedName name="A125249162L_Data">Data10!$P$11:$P$20</definedName>
    <definedName name="A125249162L_Latest">Data10!$P$20</definedName>
    <definedName name="A125249166W">Data10!$BI$1:$BI$10,Data10!$BI$11:$BI$20</definedName>
    <definedName name="A125249166W_Data">Data10!$BI$11:$BI$20</definedName>
    <definedName name="A125249166W_Latest">Data10!$BI$20</definedName>
    <definedName name="A125249170L">Data9!$FT$1:$FT$10,Data9!$FT$11:$FT$20</definedName>
    <definedName name="A125249170L_Data">Data9!$FT$11:$FT$20</definedName>
    <definedName name="A125249170L_Latest">Data9!$FT$20</definedName>
    <definedName name="A125249174W">Data9!$GX$1:$GX$10,Data9!$GX$11:$GX$20</definedName>
    <definedName name="A125249174W_Data">Data9!$GX$11:$GX$20</definedName>
    <definedName name="A125249174W_Latest">Data9!$GX$20</definedName>
    <definedName name="A125249178F">Data9!$HM$1:$HM$10,Data9!$HM$11:$HM$20</definedName>
    <definedName name="A125249178F_Data">Data9!$HM$11:$HM$20</definedName>
    <definedName name="A125249178F_Latest">Data9!$HM$20</definedName>
    <definedName name="A125249182W">Data10!$AT$1:$AT$10,Data10!$AT$11:$AT$20</definedName>
    <definedName name="A125249182W_Data">Data10!$AT$11:$AT$20</definedName>
    <definedName name="A125249182W_Latest">Data10!$AT$20</definedName>
    <definedName name="A125249186F">Data9!$FE$1:$FE$10,Data9!$FE$11:$FE$20</definedName>
    <definedName name="A125249186F_Data">Data9!$FE$11:$FE$20</definedName>
    <definedName name="A125249186F_Latest">Data9!$FE$20</definedName>
    <definedName name="A125249190W">Data6!$AO$1:$AO$10,Data6!$AO$11:$AO$20</definedName>
    <definedName name="A125249190W_Data">Data6!$AO$11:$AO$20</definedName>
    <definedName name="A125249190W_Latest">Data6!$AO$20</definedName>
    <definedName name="A125249194F">Data5!$GS$1:$GS$10,Data5!$GS$11:$GS$20</definedName>
    <definedName name="A125249194F_Data">Data5!$GS$11:$GS$20</definedName>
    <definedName name="A125249194F_Latest">Data5!$GS$20</definedName>
    <definedName name="A125249198R">Data5!$IL$1:$IL$10,Data5!$IL$11:$IL$20</definedName>
    <definedName name="A125249198R_Data">Data5!$IL$11:$IL$20</definedName>
    <definedName name="A125249198R_Latest">Data5!$IL$20</definedName>
    <definedName name="A125249202V">Data6!$K$1:$K$10,Data6!$K$11:$K$20</definedName>
    <definedName name="A125249202V_Data">Data6!$K$11:$K$20</definedName>
    <definedName name="A125249202V_Latest">Data6!$K$20</definedName>
    <definedName name="A125249206C">Data6!$Z$1:$Z$10,Data6!$Z$11:$Z$20</definedName>
    <definedName name="A125249206C_Data">Data6!$Z$11:$Z$20</definedName>
    <definedName name="A125249206C_Latest">Data6!$Z$20</definedName>
    <definedName name="A125249210V">Data6!$BS$1:$BS$10,Data6!$BS$11:$BS$20</definedName>
    <definedName name="A125249210V_Data">Data6!$BS$11:$BS$20</definedName>
    <definedName name="A125249210V_Latest">Data6!$BS$20</definedName>
    <definedName name="A125249214C">Data5!$GD$1:$GD$10,Data5!$GD$11:$GD$20</definedName>
    <definedName name="A125249214C_Data">Data5!$GD$11:$GD$20</definedName>
    <definedName name="A125249214C_Latest">Data5!$GD$20</definedName>
    <definedName name="A125249218L">Data5!$HH$1:$HH$10,Data5!$HH$11:$HH$20</definedName>
    <definedName name="A125249218L_Data">Data5!$HH$11:$HH$20</definedName>
    <definedName name="A125249218L_Latest">Data5!$HH$20</definedName>
    <definedName name="A125249222C">Data5!$HW$1:$HW$10,Data5!$HW$11:$HW$20</definedName>
    <definedName name="A125249222C_Data">Data5!$HW$11:$HW$20</definedName>
    <definedName name="A125249222C_Latest">Data5!$HW$20</definedName>
    <definedName name="A125249226L">Data6!$BD$1:$BD$10,Data6!$BD$11:$BD$20</definedName>
    <definedName name="A125249226L_Data">Data6!$BD$11:$BD$20</definedName>
    <definedName name="A125249226L_Latest">Data6!$BD$20</definedName>
    <definedName name="A125249230C">Data5!$FO$1:$FO$10,Data5!$FO$11:$FO$20</definedName>
    <definedName name="A125249230C_Data">Data5!$FO$11:$FO$20</definedName>
    <definedName name="A125249230C_Latest">Data5!$FO$20</definedName>
    <definedName name="A125249234L">Data8!$AJ$1:$AJ$10,Data8!$AJ$11:$AJ$20</definedName>
    <definedName name="A125249234L_Data">Data8!$AJ$11:$AJ$20</definedName>
    <definedName name="A125249234L_Latest">Data8!$AJ$20</definedName>
    <definedName name="A125249238W">Data7!$GN$1:$GN$10,Data7!$GN$11:$GN$20</definedName>
    <definedName name="A125249238W_Data">Data7!$GN$11:$GN$20</definedName>
    <definedName name="A125249238W_Latest">Data7!$GN$20</definedName>
    <definedName name="A125249242L">Data7!$IG$1:$IG$10,Data7!$IG$11:$IG$20</definedName>
    <definedName name="A125249242L_Data">Data7!$IG$11:$IG$20</definedName>
    <definedName name="A125249242L_Latest">Data7!$IG$20</definedName>
    <definedName name="A125249246W">Data8!$F$1:$F$10,Data8!$F$11:$F$20</definedName>
    <definedName name="A125249246W_Data">Data8!$F$11:$F$20</definedName>
    <definedName name="A125249246W_Latest">Data8!$F$20</definedName>
    <definedName name="A125249250L">Data8!$U$1:$U$10,Data8!$U$11:$U$20</definedName>
    <definedName name="A125249250L_Data">Data8!$U$11:$U$20</definedName>
    <definedName name="A125249250L_Latest">Data8!$U$20</definedName>
    <definedName name="A125249254W">Data8!$BN$1:$BN$10,Data8!$BN$11:$BN$20</definedName>
    <definedName name="A125249254W_Data">Data8!$BN$11:$BN$20</definedName>
    <definedName name="A125249254W_Latest">Data8!$BN$20</definedName>
    <definedName name="A125249258F">Data7!$FY$1:$FY$10,Data7!$FY$11:$FY$20</definedName>
    <definedName name="A125249258F_Data">Data7!$FY$11:$FY$20</definedName>
    <definedName name="A125249258F_Latest">Data7!$FY$20</definedName>
    <definedName name="A125249262W">Data7!$HC$1:$HC$10,Data7!$HC$11:$HC$20</definedName>
    <definedName name="A125249262W_Data">Data7!$HC$11:$HC$20</definedName>
    <definedName name="A125249262W_Latest">Data7!$HC$20</definedName>
    <definedName name="A125249266F">Data7!$HR$1:$HR$10,Data7!$HR$11:$HR$20</definedName>
    <definedName name="A125249266F_Data">Data7!$HR$11:$HR$20</definedName>
    <definedName name="A125249266F_Latest">Data7!$HR$20</definedName>
    <definedName name="A125249270W">Data8!$AY$1:$AY$10,Data8!$AY$11:$AY$20</definedName>
    <definedName name="A125249270W_Data">Data8!$AY$11:$AY$20</definedName>
    <definedName name="A125249270W_Latest">Data8!$AY$20</definedName>
    <definedName name="A125249274F">Data7!$FJ$1:$FJ$10,Data7!$FJ$11:$FJ$20</definedName>
    <definedName name="A125249274F_Data">Data7!$FJ$11:$FJ$20</definedName>
    <definedName name="A125249274F_Latest">Data7!$FJ$20</definedName>
    <definedName name="A125249278R">Data8!$GS$1:$GS$10,Data8!$GS$11:$GS$20</definedName>
    <definedName name="A125249278R_Data">Data8!$GS$11:$GS$20</definedName>
    <definedName name="A125249278R_Latest">Data8!$GS$20</definedName>
    <definedName name="A125249282F">Data8!$DG$1:$DG$10,Data8!$DG$11:$DG$20</definedName>
    <definedName name="A125249282F_Data">Data8!$DG$11:$DG$20</definedName>
    <definedName name="A125249282F_Latest">Data8!$DG$20</definedName>
    <definedName name="A125249286R">Data8!$EZ$1:$EZ$10,Data8!$EZ$11:$EZ$20</definedName>
    <definedName name="A125249286R_Data">Data8!$EZ$11:$EZ$20</definedName>
    <definedName name="A125249286R_Latest">Data8!$EZ$20</definedName>
    <definedName name="A125249290F">Data8!$FO$1:$FO$10,Data8!$FO$11:$FO$20</definedName>
    <definedName name="A125249290F_Data">Data8!$FO$11:$FO$20</definedName>
    <definedName name="A125249290F_Latest">Data8!$FO$20</definedName>
    <definedName name="A125249294R">Data8!$GD$1:$GD$10,Data8!$GD$11:$GD$20</definedName>
    <definedName name="A125249294R_Data">Data8!$GD$11:$GD$20</definedName>
    <definedName name="A125249294R_Latest">Data8!$GD$20</definedName>
    <definedName name="A125249298X">Data8!$HW$1:$HW$10,Data8!$HW$11:$HW$20</definedName>
    <definedName name="A125249298X_Data">Data8!$HW$11:$HW$20</definedName>
    <definedName name="A125249298X_Latest">Data8!$HW$20</definedName>
    <definedName name="A125249302C">Data8!$CR$1:$CR$10,Data8!$CR$11:$CR$20</definedName>
    <definedName name="A125249302C_Data">Data8!$CR$11:$CR$20</definedName>
    <definedName name="A125249302C_Latest">Data8!$CR$20</definedName>
    <definedName name="A125249306L">Data8!$DV$1:$DV$10,Data8!$DV$11:$DV$20</definedName>
    <definedName name="A125249306L_Data">Data8!$DV$11:$DV$20</definedName>
    <definedName name="A125249306L_Latest">Data8!$DV$20</definedName>
    <definedName name="A125249310C">Data8!$EK$1:$EK$10,Data8!$EK$11:$EK$20</definedName>
    <definedName name="A125249310C_Data">Data8!$EK$11:$EK$20</definedName>
    <definedName name="A125249310C_Latest">Data8!$EK$20</definedName>
    <definedName name="A125249314L">Data8!$HH$1:$HH$10,Data8!$HH$11:$HH$20</definedName>
    <definedName name="A125249314L_Data">Data8!$HH$11:$HH$20</definedName>
    <definedName name="A125249314L_Latest">Data8!$HH$20</definedName>
    <definedName name="A125249318W">Data8!$CC$1:$CC$10,Data8!$CC$11:$CC$20</definedName>
    <definedName name="A125249318W_Data">Data8!$CC$11:$CC$20</definedName>
    <definedName name="A125249318W_Latest">Data8!$CC$20</definedName>
    <definedName name="A125249322L">Data9!$DL$1:$DL$10,Data9!$DL$11:$DL$20</definedName>
    <definedName name="A125249322L_Data">Data9!$DL$11:$DL$20</definedName>
    <definedName name="A125249322L_Latest">Data9!$DL$20</definedName>
    <definedName name="A125249326W">Data9!$Z$1:$Z$10,Data9!$Z$11:$Z$20</definedName>
    <definedName name="A125249326W_Data">Data9!$Z$11:$Z$20</definedName>
    <definedName name="A125249326W_Latest">Data9!$Z$20</definedName>
    <definedName name="A125249330L">Data9!$BS$1:$BS$10,Data9!$BS$11:$BS$20</definedName>
    <definedName name="A125249330L_Data">Data9!$BS$11:$BS$20</definedName>
    <definedName name="A125249330L_Latest">Data9!$BS$20</definedName>
    <definedName name="A125249334W">Data9!$CH$1:$CH$10,Data9!$CH$11:$CH$20</definedName>
    <definedName name="A125249334W_Data">Data9!$CH$11:$CH$20</definedName>
    <definedName name="A125249334W_Latest">Data9!$CH$20</definedName>
    <definedName name="A125249338F">Data9!$CW$1:$CW$10,Data9!$CW$11:$CW$20</definedName>
    <definedName name="A125249338F_Data">Data9!$CW$11:$CW$20</definedName>
    <definedName name="A125249338F_Latest">Data9!$CW$20</definedName>
    <definedName name="A125249342W">Data9!$EP$1:$EP$10,Data9!$EP$11:$EP$20</definedName>
    <definedName name="A125249342W_Data">Data9!$EP$11:$EP$20</definedName>
    <definedName name="A125249342W_Latest">Data9!$EP$20</definedName>
    <definedName name="A125249346F">Data9!$K$1:$K$10,Data9!$K$11:$K$20</definedName>
    <definedName name="A125249346F_Data">Data9!$K$11:$K$20</definedName>
    <definedName name="A125249346F_Latest">Data9!$K$20</definedName>
    <definedName name="A125249350W">Data9!$AO$1:$AO$10,Data9!$AO$11:$AO$20</definedName>
    <definedName name="A125249350W_Data">Data9!$AO$11:$AO$20</definedName>
    <definedName name="A125249350W_Latest">Data9!$AO$20</definedName>
    <definedName name="A125249354F">Data9!$BD$1:$BD$10,Data9!$BD$11:$BD$20</definedName>
    <definedName name="A125249354F_Data">Data9!$BD$11:$BD$20</definedName>
    <definedName name="A125249354F_Latest">Data9!$BD$20</definedName>
    <definedName name="A125249358R">Data9!$EA$1:$EA$10,Data9!$EA$11:$EA$20</definedName>
    <definedName name="A125249358R_Data">Data9!$EA$11:$EA$20</definedName>
    <definedName name="A125249358R_Latest">Data9!$EA$20</definedName>
    <definedName name="A125249362F">Data8!$IL$1:$IL$10,Data8!$IL$11:$IL$20</definedName>
    <definedName name="A125249362F_Data">Data8!$IL$11:$IL$20</definedName>
    <definedName name="A125249362F_Latest">Data8!$IL$20</definedName>
    <definedName name="A125249366R">Data5!$DV$1:$DV$10,Data5!$DV$11:$DV$20</definedName>
    <definedName name="A125249366R_Data">Data5!$DV$11:$DV$20</definedName>
    <definedName name="A125249366R_Latest">Data5!$DV$20</definedName>
    <definedName name="A125249370F">Data5!$AJ$1:$AJ$10,Data5!$AJ$11:$AJ$20</definedName>
    <definedName name="A125249370F_Data">Data5!$AJ$11:$AJ$20</definedName>
    <definedName name="A125249370F_Latest">Data5!$AJ$20</definedName>
    <definedName name="A125249374R">Data5!$CC$1:$CC$10,Data5!$CC$11:$CC$20</definedName>
    <definedName name="A125249374R_Data">Data5!$CC$11:$CC$20</definedName>
    <definedName name="A125249374R_Latest">Data5!$CC$20</definedName>
    <definedName name="A125249378X">Data5!$CR$1:$CR$10,Data5!$CR$11:$CR$20</definedName>
    <definedName name="A125249378X_Data">Data5!$CR$11:$CR$20</definedName>
    <definedName name="A125249378X_Latest">Data5!$CR$20</definedName>
    <definedName name="A125249382R">Data5!$DG$1:$DG$10,Data5!$DG$11:$DG$20</definedName>
    <definedName name="A125249382R_Data">Data5!$DG$11:$DG$20</definedName>
    <definedName name="A125249382R_Latest">Data5!$DG$20</definedName>
    <definedName name="A125249386X">Data5!$EZ$1:$EZ$10,Data5!$EZ$11:$EZ$20</definedName>
    <definedName name="A125249386X_Data">Data5!$EZ$11:$EZ$20</definedName>
    <definedName name="A125249386X_Latest">Data5!$EZ$20</definedName>
    <definedName name="A125249390R">Data5!$U$1:$U$10,Data5!$U$11:$U$20</definedName>
    <definedName name="A125249390R_Data">Data5!$U$11:$U$20</definedName>
    <definedName name="A125249390R_Latest">Data5!$U$20</definedName>
    <definedName name="A125249394X">Data5!$AY$1:$AY$10,Data5!$AY$11:$AY$20</definedName>
    <definedName name="A125249394X_Data">Data5!$AY$11:$AY$20</definedName>
    <definedName name="A125249394X_Latest">Data5!$AY$20</definedName>
    <definedName name="A125249398J">Data5!$BN$1:$BN$10,Data5!$BN$11:$BN$20</definedName>
    <definedName name="A125249398J_Data">Data5!$BN$11:$BN$20</definedName>
    <definedName name="A125249398J_Latest">Data5!$BN$20</definedName>
    <definedName name="A125249402L">Data5!$EK$1:$EK$10,Data5!$EK$11:$EK$20</definedName>
    <definedName name="A125249402L_Data">Data5!$EK$11:$EK$20</definedName>
    <definedName name="A125249402L_Latest">Data5!$EK$20</definedName>
    <definedName name="A125249406W">Data5!$F$1:$F$10,Data5!$F$11:$F$20</definedName>
    <definedName name="A125249406W_Data">Data5!$F$11:$F$20</definedName>
    <definedName name="A125249406W_Latest">Data5!$F$20</definedName>
    <definedName name="A125249410L">Data6!$GX$1:$GX$10,Data6!$GX$11:$GX$20</definedName>
    <definedName name="A125249410L_Data">Data6!$GX$11:$GX$20</definedName>
    <definedName name="A125249410L_Latest">Data6!$GX$20</definedName>
    <definedName name="A125249414W">Data6!$DL$1:$DL$10,Data6!$DL$11:$DL$20</definedName>
    <definedName name="A125249414W_Data">Data6!$DL$11:$DL$20</definedName>
    <definedName name="A125249414W_Latest">Data6!$DL$20</definedName>
    <definedName name="A125249418F">Data6!$FE$1:$FE$10,Data6!$FE$11:$FE$20</definedName>
    <definedName name="A125249418F_Data">Data6!$FE$11:$FE$20</definedName>
    <definedName name="A125249418F_Latest">Data6!$FE$20</definedName>
    <definedName name="A125249422W">Data6!$FT$1:$FT$10,Data6!$FT$11:$FT$20</definedName>
    <definedName name="A125249422W_Data">Data6!$FT$11:$FT$20</definedName>
    <definedName name="A125249422W_Latest">Data6!$FT$20</definedName>
    <definedName name="A125249426F">Data6!$GI$1:$GI$10,Data6!$GI$11:$GI$20</definedName>
    <definedName name="A125249426F_Data">Data6!$GI$11:$GI$20</definedName>
    <definedName name="A125249426F_Latest">Data6!$GI$20</definedName>
    <definedName name="A125249430W">Data6!$IB$1:$IB$10,Data6!$IB$11:$IB$20</definedName>
    <definedName name="A125249430W_Data">Data6!$IB$11:$IB$20</definedName>
    <definedName name="A125249430W_Latest">Data6!$IB$20</definedName>
    <definedName name="A125249434F">Data6!$CW$1:$CW$10,Data6!$CW$11:$CW$20</definedName>
    <definedName name="A125249434F_Data">Data6!$CW$11:$CW$20</definedName>
    <definedName name="A125249434F_Latest">Data6!$CW$20</definedName>
    <definedName name="A125249438R">Data6!$EA$1:$EA$10,Data6!$EA$11:$EA$20</definedName>
    <definedName name="A125249438R_Data">Data6!$EA$11:$EA$20</definedName>
    <definedName name="A125249438R_Latest">Data6!$EA$20</definedName>
    <definedName name="A125249442F">Data6!$EP$1:$EP$10,Data6!$EP$11:$EP$20</definedName>
    <definedName name="A125249442F_Data">Data6!$EP$11:$EP$20</definedName>
    <definedName name="A125249442F_Latest">Data6!$EP$20</definedName>
    <definedName name="A125249446R">Data6!$HM$1:$HM$10,Data6!$HM$11:$HM$20</definedName>
    <definedName name="A125249446R_Data">Data6!$HM$11:$HM$20</definedName>
    <definedName name="A125249446R_Latest">Data6!$HM$20</definedName>
    <definedName name="A125249450F">Data6!$CH$1:$CH$10,Data6!$CH$11:$CH$20</definedName>
    <definedName name="A125249450F_Data">Data6!$CH$11:$CH$20</definedName>
    <definedName name="A125249450F_Latest">Data6!$CH$20</definedName>
    <definedName name="A125249454R">Data7!$DQ$1:$DQ$10,Data7!$DQ$11:$DQ$20</definedName>
    <definedName name="A125249454R_Data">Data7!$DQ$11:$DQ$20</definedName>
    <definedName name="A125249454R_Latest">Data7!$DQ$20</definedName>
    <definedName name="A125249458X">Data7!$AE$1:$AE$10,Data7!$AE$11:$AE$20</definedName>
    <definedName name="A125249458X_Data">Data7!$AE$11:$AE$20</definedName>
    <definedName name="A125249458X_Latest">Data7!$AE$20</definedName>
    <definedName name="A125249462R">Data7!$BX$1:$BX$10,Data7!$BX$11:$BX$20</definedName>
    <definedName name="A125249462R_Data">Data7!$BX$11:$BX$20</definedName>
    <definedName name="A125249462R_Latest">Data7!$BX$20</definedName>
    <definedName name="A125249466X">Data7!$CM$1:$CM$10,Data7!$CM$11:$CM$20</definedName>
    <definedName name="A125249466X_Data">Data7!$CM$11:$CM$20</definedName>
    <definedName name="A125249466X_Latest">Data7!$CM$20</definedName>
    <definedName name="A125249470R">Data7!$DB$1:$DB$10,Data7!$DB$11:$DB$20</definedName>
    <definedName name="A125249470R_Data">Data7!$DB$11:$DB$20</definedName>
    <definedName name="A125249470R_Latest">Data7!$DB$20</definedName>
    <definedName name="A125249474X">Data7!$EU$1:$EU$10,Data7!$EU$11:$EU$20</definedName>
    <definedName name="A125249474X_Data">Data7!$EU$11:$EU$20</definedName>
    <definedName name="A125249474X_Latest">Data7!$EU$20</definedName>
    <definedName name="A125249478J">Data7!$P$1:$P$10,Data7!$P$11:$P$20</definedName>
    <definedName name="A125249478J_Data">Data7!$P$11:$P$20</definedName>
    <definedName name="A125249478J_Latest">Data7!$P$20</definedName>
    <definedName name="A125249482X">Data7!$AT$1:$AT$10,Data7!$AT$11:$AT$20</definedName>
    <definedName name="A125249482X_Data">Data7!$AT$11:$AT$20</definedName>
    <definedName name="A125249482X_Latest">Data7!$AT$20</definedName>
    <definedName name="A125249486J">Data7!$BI$1:$BI$10,Data7!$BI$11:$BI$20</definedName>
    <definedName name="A125249486J_Data">Data7!$BI$11:$BI$20</definedName>
    <definedName name="A125249486J_Latest">Data7!$BI$20</definedName>
    <definedName name="A125249490X">Data7!$EF$1:$EF$10,Data7!$EF$11:$EF$20</definedName>
    <definedName name="A125249490X_Data">Data7!$EF$11:$EF$20</definedName>
    <definedName name="A125249490X_Latest">Data7!$EF$20</definedName>
    <definedName name="A125249494J">Data6!$IQ$1:$IQ$10,Data6!$IQ$11:$IQ$20</definedName>
    <definedName name="A125249494J_Data">Data6!$IQ$11:$IQ$20</definedName>
    <definedName name="A125249494J_Latest">Data6!$IQ$20</definedName>
    <definedName name="A125249498T">Data2!$HH$1:$HH$10,Data2!$HH$11:$HH$20</definedName>
    <definedName name="A125249498T_Data">Data2!$HH$11:$HH$20</definedName>
    <definedName name="A125249498T_Latest">Data2!$HH$20</definedName>
    <definedName name="A125249502W">Data2!$DV$1:$DV$10,Data2!$DV$11:$DV$20</definedName>
    <definedName name="A125249502W_Data">Data2!$DV$11:$DV$20</definedName>
    <definedName name="A125249502W_Latest">Data2!$DV$20</definedName>
    <definedName name="A125249506F">Data2!$FO$1:$FO$10,Data2!$FO$11:$FO$20</definedName>
    <definedName name="A125249506F_Data">Data2!$FO$11:$FO$20</definedName>
    <definedName name="A125249506F_Latest">Data2!$FO$20</definedName>
    <definedName name="A125249510W">Data2!$GD$1:$GD$10,Data2!$GD$11:$GD$20</definedName>
    <definedName name="A125249510W_Data">Data2!$GD$11:$GD$20</definedName>
    <definedName name="A125249510W_Latest">Data2!$GD$20</definedName>
    <definedName name="A125249514F">Data2!$GS$1:$GS$10,Data2!$GS$11:$GS$20</definedName>
    <definedName name="A125249514F_Data">Data2!$GS$11:$GS$20</definedName>
    <definedName name="A125249514F_Latest">Data2!$GS$20</definedName>
    <definedName name="A125249518R">Data2!$IL$1:$IL$10,Data2!$IL$11:$IL$20</definedName>
    <definedName name="A125249518R_Data">Data2!$IL$11:$IL$20</definedName>
    <definedName name="A125249518R_Latest">Data2!$IL$20</definedName>
    <definedName name="A125249522F">Data2!$DG$1:$DG$10,Data2!$DG$11:$DG$20</definedName>
    <definedName name="A125249522F_Data">Data2!$DG$11:$DG$20</definedName>
    <definedName name="A125249522F_Latest">Data2!$DG$20</definedName>
    <definedName name="A125249526R">Data2!$EK$1:$EK$10,Data2!$EK$11:$EK$20</definedName>
    <definedName name="A125249526R_Data">Data2!$EK$11:$EK$20</definedName>
    <definedName name="A125249526R_Latest">Data2!$EK$20</definedName>
    <definedName name="A125249530F">Data2!$EZ$1:$EZ$10,Data2!$EZ$11:$EZ$20</definedName>
    <definedName name="A125249530F_Data">Data2!$EZ$11:$EZ$20</definedName>
    <definedName name="A125249530F_Latest">Data2!$EZ$20</definedName>
    <definedName name="A125249534R">Data2!$HW$1:$HW$10,Data2!$HW$11:$HW$20</definedName>
    <definedName name="A125249534R_Data">Data2!$HW$11:$HW$20</definedName>
    <definedName name="A125249534R_Latest">Data2!$HW$20</definedName>
    <definedName name="A125249538X">Data2!$CR$1:$CR$10,Data2!$CR$11:$CR$20</definedName>
    <definedName name="A125249538X_Data">Data2!$CR$11:$CR$20</definedName>
    <definedName name="A125249538X_Latest">Data2!$CR$20</definedName>
    <definedName name="A125249894V">Data4!$HC$1:$HC$10,Data4!$HC$11:$HC$20</definedName>
    <definedName name="A125249894V_Data">Data4!$HC$11:$HC$20</definedName>
    <definedName name="A125249894V_Latest">Data4!$HC$20</definedName>
    <definedName name="A125249898C">Data4!$DQ$1:$DQ$10,Data4!$DQ$11:$DQ$20</definedName>
    <definedName name="A125249898C_Data">Data4!$DQ$11:$DQ$20</definedName>
    <definedName name="A125249898C_Latest">Data4!$DQ$20</definedName>
    <definedName name="A125249902J">Data4!$FJ$1:$FJ$10,Data4!$FJ$11:$FJ$20</definedName>
    <definedName name="A125249902J_Data">Data4!$FJ$11:$FJ$20</definedName>
    <definedName name="A125249902J_Latest">Data4!$FJ$20</definedName>
    <definedName name="A125249906T">Data4!$FY$1:$FY$10,Data4!$FY$11:$FY$20</definedName>
    <definedName name="A125249906T_Data">Data4!$FY$11:$FY$20</definedName>
    <definedName name="A125249906T_Latest">Data4!$FY$20</definedName>
    <definedName name="A125249910J">Data4!$GN$1:$GN$10,Data4!$GN$11:$GN$20</definedName>
    <definedName name="A125249910J_Data">Data4!$GN$11:$GN$20</definedName>
    <definedName name="A125249910J_Latest">Data4!$GN$20</definedName>
    <definedName name="A125249914T">Data4!$IG$1:$IG$10,Data4!$IG$11:$IG$20</definedName>
    <definedName name="A125249914T_Data">Data4!$IG$11:$IG$20</definedName>
    <definedName name="A125249914T_Latest">Data4!$IG$20</definedName>
    <definedName name="A125249918A">Data4!$DB$1:$DB$10,Data4!$DB$11:$DB$20</definedName>
    <definedName name="A125249918A_Data">Data4!$DB$11:$DB$20</definedName>
    <definedName name="A125249918A_Latest">Data4!$DB$20</definedName>
    <definedName name="A125249922T">Data4!$EF$1:$EF$10,Data4!$EF$11:$EF$20</definedName>
    <definedName name="A125249922T_Data">Data4!$EF$11:$EF$20</definedName>
    <definedName name="A125249922T_Latest">Data4!$EF$20</definedName>
    <definedName name="A125249926A">Data4!$EU$1:$EU$10,Data4!$EU$11:$EU$20</definedName>
    <definedName name="A125249926A_Data">Data4!$EU$11:$EU$20</definedName>
    <definedName name="A125249926A_Latest">Data4!$EU$20</definedName>
    <definedName name="A125249930T">Data4!$HR$1:$HR$10,Data4!$HR$11:$HR$20</definedName>
    <definedName name="A125249930T_Data">Data4!$HR$11:$HR$20</definedName>
    <definedName name="A125249930T_Latest">Data4!$HR$20</definedName>
    <definedName name="A125249934A">Data4!$CM$1:$CM$10,Data4!$CM$11:$CM$20</definedName>
    <definedName name="A125249934A_Data">Data4!$CM$11:$CM$20</definedName>
    <definedName name="A125249934A_Latest">Data4!$CM$20</definedName>
    <definedName name="A125250290C">Data2!$AY$1:$AY$10,Data2!$AY$11:$AY$20</definedName>
    <definedName name="A125250290C_Data">Data2!$AY$11:$AY$20</definedName>
    <definedName name="A125250290C_Latest">Data2!$AY$20</definedName>
    <definedName name="A125250294L">Data1!$HC$1:$HC$10,Data1!$HC$11:$HC$20</definedName>
    <definedName name="A125250294L_Data">Data1!$HC$11:$HC$20</definedName>
    <definedName name="A125250294L_Latest">Data1!$HC$20</definedName>
    <definedName name="A125250298W">Data2!$F$1:$F$10,Data2!$F$11:$F$20</definedName>
    <definedName name="A125250298W_Data">Data2!$F$11:$F$20</definedName>
    <definedName name="A125250298W_Latest">Data2!$F$20</definedName>
    <definedName name="A125250302A">Data2!$U$1:$U$10,Data2!$U$11:$U$20</definedName>
    <definedName name="A125250302A_Data">Data2!$U$11:$U$20</definedName>
    <definedName name="A125250302A_Latest">Data2!$U$20</definedName>
    <definedName name="A125250306K">Data2!$AJ$1:$AJ$10,Data2!$AJ$11:$AJ$20</definedName>
    <definedName name="A125250306K_Data">Data2!$AJ$11:$AJ$20</definedName>
    <definedName name="A125250306K_Latest">Data2!$AJ$20</definedName>
    <definedName name="A125250310A">Data2!$CC$1:$CC$10,Data2!$CC$11:$CC$20</definedName>
    <definedName name="A125250310A_Data">Data2!$CC$11:$CC$20</definedName>
    <definedName name="A125250310A_Latest">Data2!$CC$20</definedName>
    <definedName name="A125250314K">Data1!$GN$1:$GN$10,Data1!$GN$11:$GN$20</definedName>
    <definedName name="A125250314K_Data">Data1!$GN$11:$GN$20</definedName>
    <definedName name="A125250314K_Latest">Data1!$GN$20</definedName>
    <definedName name="A125250318V">Data1!$HR$1:$HR$10,Data1!$HR$11:$HR$20</definedName>
    <definedName name="A125250318V_Data">Data1!$HR$11:$HR$20</definedName>
    <definedName name="A125250318V_Latest">Data1!$HR$20</definedName>
    <definedName name="A125250322K">Data1!$IG$1:$IG$10,Data1!$IG$11:$IG$20</definedName>
    <definedName name="A125250322K_Data">Data1!$IG$11:$IG$20</definedName>
    <definedName name="A125250322K_Latest">Data1!$IG$20</definedName>
    <definedName name="A125250326V">Data2!$BN$1:$BN$10,Data2!$BN$11:$BN$20</definedName>
    <definedName name="A125250326V_Data">Data2!$BN$11:$BN$20</definedName>
    <definedName name="A125250326V_Latest">Data2!$BN$20</definedName>
    <definedName name="A125250330K">Data1!$FY$1:$FY$10,Data1!$FY$11:$FY$20</definedName>
    <definedName name="A125250330K_Data">Data1!$FY$11:$FY$20</definedName>
    <definedName name="A125250330K_Latest">Data1!$FY$20</definedName>
    <definedName name="A125250686X">Data3!$EA$1:$EA$10,Data3!$EA$11:$EA$20</definedName>
    <definedName name="A125250686X_Data">Data3!$EA$11:$EA$20</definedName>
    <definedName name="A125250686X_Latest">Data3!$EA$20</definedName>
    <definedName name="A125250690R">Data3!$AO$1:$AO$10,Data3!$AO$11:$AO$20</definedName>
    <definedName name="A125250690R_Data">Data3!$AO$11:$AO$20</definedName>
    <definedName name="A125250690R_Latest">Data3!$AO$20</definedName>
    <definedName name="A125250694X">Data3!$CH$1:$CH$10,Data3!$CH$11:$CH$20</definedName>
    <definedName name="A125250694X_Data">Data3!$CH$11:$CH$20</definedName>
    <definedName name="A125250694X_Latest">Data3!$CH$20</definedName>
    <definedName name="A125250698J">Data3!$CW$1:$CW$10,Data3!$CW$11:$CW$20</definedName>
    <definedName name="A125250698J_Data">Data3!$CW$11:$CW$20</definedName>
    <definedName name="A125250698J_Latest">Data3!$CW$20</definedName>
    <definedName name="A125250702L">Data3!$DL$1:$DL$10,Data3!$DL$11:$DL$20</definedName>
    <definedName name="A125250702L_Data">Data3!$DL$11:$DL$20</definedName>
    <definedName name="A125250702L_Latest">Data3!$DL$20</definedName>
    <definedName name="A125250706W">Data3!$FE$1:$FE$10,Data3!$FE$11:$FE$20</definedName>
    <definedName name="A125250706W_Data">Data3!$FE$11:$FE$20</definedName>
    <definedName name="A125250706W_Latest">Data3!$FE$20</definedName>
    <definedName name="A125250710L">Data3!$Z$1:$Z$10,Data3!$Z$11:$Z$20</definedName>
    <definedName name="A125250710L_Data">Data3!$Z$11:$Z$20</definedName>
    <definedName name="A125250710L_Latest">Data3!$Z$20</definedName>
    <definedName name="A125250714W">Data3!$BD$1:$BD$10,Data3!$BD$11:$BD$20</definedName>
    <definedName name="A125250714W_Data">Data3!$BD$11:$BD$20</definedName>
    <definedName name="A125250714W_Latest">Data3!$BD$20</definedName>
    <definedName name="A125250718F">Data3!$BS$1:$BS$10,Data3!$BS$11:$BS$20</definedName>
    <definedName name="A125250718F_Data">Data3!$BS$11:$BS$20</definedName>
    <definedName name="A125250718F_Latest">Data3!$BS$20</definedName>
    <definedName name="A125250722W">Data3!$EP$1:$EP$10,Data3!$EP$11:$EP$20</definedName>
    <definedName name="A125250722W_Data">Data3!$EP$11:$EP$20</definedName>
    <definedName name="A125250722W_Latest">Data3!$EP$20</definedName>
    <definedName name="A125250726F">Data3!$K$1:$K$10,Data3!$K$11:$K$20</definedName>
    <definedName name="A125250726F_Data">Data3!$K$11:$K$20</definedName>
    <definedName name="A125250726F_Latest">Data3!$K$20</definedName>
    <definedName name="A125251082C">Data4!$AT$1:$AT$10,Data4!$AT$11:$AT$20</definedName>
    <definedName name="A125251082C_Data">Data4!$AT$11:$AT$20</definedName>
    <definedName name="A125251082C_Latest">Data4!$AT$20</definedName>
    <definedName name="A125251086L">Data3!$GX$1:$GX$10,Data3!$GX$11:$GX$20</definedName>
    <definedName name="A125251086L_Data">Data3!$GX$11:$GX$20</definedName>
    <definedName name="A125251086L_Latest">Data3!$GX$20</definedName>
    <definedName name="A125251090C">Data3!$IQ$1:$IQ$10,Data3!$IQ$11:$IQ$20</definedName>
    <definedName name="A125251090C_Data">Data3!$IQ$11:$IQ$20</definedName>
    <definedName name="A125251090C_Latest">Data3!$IQ$20</definedName>
    <definedName name="A125251094L">Data4!$P$1:$P$10,Data4!$P$11:$P$20</definedName>
    <definedName name="A125251094L_Data">Data4!$P$11:$P$20</definedName>
    <definedName name="A125251094L_Latest">Data4!$P$20</definedName>
    <definedName name="A125251098W">Data4!$AE$1:$AE$10,Data4!$AE$11:$AE$20</definedName>
    <definedName name="A125251098W_Data">Data4!$AE$11:$AE$20</definedName>
    <definedName name="A125251098W_Latest">Data4!$AE$20</definedName>
    <definedName name="A125251102A">Data4!$BX$1:$BX$10,Data4!$BX$11:$BX$20</definedName>
    <definedName name="A125251102A_Data">Data4!$BX$11:$BX$20</definedName>
    <definedName name="A125251102A_Latest">Data4!$BX$20</definedName>
    <definedName name="A125251106K">Data3!$GI$1:$GI$10,Data3!$GI$11:$GI$20</definedName>
    <definedName name="A125251106K_Data">Data3!$GI$11:$GI$20</definedName>
    <definedName name="A125251106K_Latest">Data3!$GI$20</definedName>
    <definedName name="A125251110A">Data3!$HM$1:$HM$10,Data3!$HM$11:$HM$20</definedName>
    <definedName name="A125251110A_Data">Data3!$HM$11:$HM$20</definedName>
    <definedName name="A125251110A_Latest">Data3!$HM$20</definedName>
    <definedName name="A125251114K">Data3!$IB$1:$IB$10,Data3!$IB$11:$IB$20</definedName>
    <definedName name="A125251114K_Data">Data3!$IB$11:$IB$20</definedName>
    <definedName name="A125251114K_Latest">Data3!$IB$20</definedName>
    <definedName name="A125251118V">Data4!$BI$1:$BI$10,Data4!$BI$11:$BI$20</definedName>
    <definedName name="A125251118V_Data">Data4!$BI$11:$BI$20</definedName>
    <definedName name="A125251118V_Latest">Data4!$BI$20</definedName>
    <definedName name="A125251122K">Data3!$FT$1:$FT$10,Data3!$FT$11:$FT$20</definedName>
    <definedName name="A125251122K_Data">Data3!$FT$11:$FT$20</definedName>
    <definedName name="A125251122K_Latest">Data3!$FT$20</definedName>
    <definedName name="A125251478X">Data1!$EB$1:$EB$10,Data1!$EB$11:$EB$20</definedName>
    <definedName name="A125251478X_Data">Data1!$EB$11:$EB$20</definedName>
    <definedName name="A125251478X_Latest">Data1!$EB$20</definedName>
    <definedName name="A125251482R">Data1!$AP$1:$AP$10,Data1!$AP$11:$AP$20</definedName>
    <definedName name="A125251482R_Data">Data1!$AP$11:$AP$20</definedName>
    <definedName name="A125251482R_Latest">Data1!$AP$20</definedName>
    <definedName name="A125251486X">Data1!$CI$1:$CI$10,Data1!$CI$11:$CI$20</definedName>
    <definedName name="A125251486X_Data">Data1!$CI$11:$CI$20</definedName>
    <definedName name="A125251486X_Latest">Data1!$CI$20</definedName>
    <definedName name="A125251490R">Data1!$CX$1:$CX$10,Data1!$CX$11:$CX$20</definedName>
    <definedName name="A125251490R_Data">Data1!$CX$11:$CX$20</definedName>
    <definedName name="A125251490R_Latest">Data1!$CX$20</definedName>
    <definedName name="A125251494X">Data1!$DM$1:$DM$10,Data1!$DM$11:$DM$20</definedName>
    <definedName name="A125251494X_Data">Data1!$DM$11:$DM$20</definedName>
    <definedName name="A125251494X_Latest">Data1!$DM$20</definedName>
    <definedName name="A125251498J">Data1!$FF$1:$FF$10,Data1!$FF$11:$FF$20</definedName>
    <definedName name="A125251498J_Data">Data1!$FF$11:$FF$20</definedName>
    <definedName name="A125251498J_Latest">Data1!$FF$20</definedName>
    <definedName name="A125251502L">Data1!$AA$1:$AA$10,Data1!$AA$11:$AA$20</definedName>
    <definedName name="A125251502L_Data">Data1!$AA$11:$AA$20</definedName>
    <definedName name="A125251502L_Latest">Data1!$AA$20</definedName>
    <definedName name="A125251506W">Data1!$BE$1:$BE$10,Data1!$BE$11:$BE$20</definedName>
    <definedName name="A125251506W_Data">Data1!$BE$11:$BE$20</definedName>
    <definedName name="A125251506W_Latest">Data1!$BE$20</definedName>
    <definedName name="A125251510L">Data1!$BT$1:$BT$10,Data1!$BT$11:$BT$20</definedName>
    <definedName name="A125251510L_Data">Data1!$BT$11:$BT$20</definedName>
    <definedName name="A125251510L_Latest">Data1!$BT$20</definedName>
    <definedName name="A125251514W">Data1!$EQ$1:$EQ$10,Data1!$EQ$11:$EQ$20</definedName>
    <definedName name="A125251514W_Data">Data1!$EQ$11:$EQ$20</definedName>
    <definedName name="A125251514W_Latest">Data1!$EQ$20</definedName>
    <definedName name="A125251518F">Data1!$L$1:$L$10,Data1!$L$11:$L$20</definedName>
    <definedName name="A125251518F_Data">Data1!$L$11:$L$20</definedName>
    <definedName name="A125251518F_Latest">Data1!$L$20</definedName>
    <definedName name="A125251522W">Data10!$AA$1:$AA$10,Data10!$AA$11:$AA$20</definedName>
    <definedName name="A125251522W_Data">Data10!$AA$11:$AA$20</definedName>
    <definedName name="A125251522W_Latest">Data10!$AA$20</definedName>
    <definedName name="A125251526F">Data9!$GE$1:$GE$10,Data9!$GE$11:$GE$20</definedName>
    <definedName name="A125251526F_Data">Data9!$GE$11:$GE$20</definedName>
    <definedName name="A125251526F_Latest">Data9!$GE$20</definedName>
    <definedName name="A125251530W">Data9!$HX$1:$HX$10,Data9!$HX$11:$HX$20</definedName>
    <definedName name="A125251530W_Data">Data9!$HX$11:$HX$20</definedName>
    <definedName name="A125251530W_Latest">Data9!$HX$20</definedName>
    <definedName name="A125251534F">Data9!$IM$1:$IM$10,Data9!$IM$11:$IM$20</definedName>
    <definedName name="A125251534F_Data">Data9!$IM$11:$IM$20</definedName>
    <definedName name="A125251534F_Latest">Data9!$IM$20</definedName>
    <definedName name="A125251538R">Data10!$L$1:$L$10,Data10!$L$11:$L$20</definedName>
    <definedName name="A125251538R_Data">Data10!$L$11:$L$20</definedName>
    <definedName name="A125251538R_Latest">Data10!$L$20</definedName>
    <definedName name="A125251542F">Data10!$BE$1:$BE$10,Data10!$BE$11:$BE$20</definedName>
    <definedName name="A125251542F_Data">Data10!$BE$11:$BE$20</definedName>
    <definedName name="A125251542F_Latest">Data10!$BE$20</definedName>
    <definedName name="A125251546R">Data9!$FP$1:$FP$10,Data9!$FP$11:$FP$20</definedName>
    <definedName name="A125251546R_Data">Data9!$FP$11:$FP$20</definedName>
    <definedName name="A125251546R_Latest">Data9!$FP$20</definedName>
    <definedName name="A125251550F">Data9!$GT$1:$GT$10,Data9!$GT$11:$GT$20</definedName>
    <definedName name="A125251550F_Data">Data9!$GT$11:$GT$20</definedName>
    <definedName name="A125251550F_Latest">Data9!$GT$20</definedName>
    <definedName name="A125251554R">Data9!$HI$1:$HI$10,Data9!$HI$11:$HI$20</definedName>
    <definedName name="A125251554R_Data">Data9!$HI$11:$HI$20</definedName>
    <definedName name="A125251554R_Latest">Data9!$HI$20</definedName>
    <definedName name="A125251558X">Data10!$AP$1:$AP$10,Data10!$AP$11:$AP$20</definedName>
    <definedName name="A125251558X_Data">Data10!$AP$11:$AP$20</definedName>
    <definedName name="A125251558X_Latest">Data10!$AP$20</definedName>
    <definedName name="A125251562R">Data9!$FA$1:$FA$10,Data9!$FA$11:$FA$20</definedName>
    <definedName name="A125251562R_Data">Data9!$FA$11:$FA$20</definedName>
    <definedName name="A125251562R_Latest">Data9!$FA$20</definedName>
    <definedName name="A125251566X">Data6!$AK$1:$AK$10,Data6!$AK$11:$AK$20</definedName>
    <definedName name="A125251566X_Data">Data6!$AK$11:$AK$20</definedName>
    <definedName name="A125251566X_Latest">Data6!$AK$20</definedName>
    <definedName name="A125251570R">Data5!$GO$1:$GO$10,Data5!$GO$11:$GO$20</definedName>
    <definedName name="A125251570R_Data">Data5!$GO$11:$GO$20</definedName>
    <definedName name="A125251570R_Latest">Data5!$GO$20</definedName>
    <definedName name="A125251574X">Data5!$IH$1:$IH$10,Data5!$IH$11:$IH$20</definedName>
    <definedName name="A125251574X_Data">Data5!$IH$11:$IH$20</definedName>
    <definedName name="A125251574X_Latest">Data5!$IH$20</definedName>
    <definedName name="A125251578J">Data6!$G$1:$G$10,Data6!$G$11:$G$20</definedName>
    <definedName name="A125251578J_Data">Data6!$G$11:$G$20</definedName>
    <definedName name="A125251578J_Latest">Data6!$G$20</definedName>
    <definedName name="A125251582X">Data6!$V$1:$V$10,Data6!$V$11:$V$20</definedName>
    <definedName name="A125251582X_Data">Data6!$V$11:$V$20</definedName>
    <definedName name="A125251582X_Latest">Data6!$V$20</definedName>
    <definedName name="A125251586J">Data6!$BO$1:$BO$10,Data6!$BO$11:$BO$20</definedName>
    <definedName name="A125251586J_Data">Data6!$BO$11:$BO$20</definedName>
    <definedName name="A125251586J_Latest">Data6!$BO$20</definedName>
    <definedName name="A125251590X">Data5!$FZ$1:$FZ$10,Data5!$FZ$11:$FZ$20</definedName>
    <definedName name="A125251590X_Data">Data5!$FZ$11:$FZ$20</definedName>
    <definedName name="A125251590X_Latest">Data5!$FZ$20</definedName>
    <definedName name="A125251594J">Data5!$HD$1:$HD$10,Data5!$HD$11:$HD$20</definedName>
    <definedName name="A125251594J_Data">Data5!$HD$11:$HD$20</definedName>
    <definedName name="A125251594J_Latest">Data5!$HD$20</definedName>
    <definedName name="A125251598T">Data5!$HS$1:$HS$10,Data5!$HS$11:$HS$20</definedName>
    <definedName name="A125251598T_Data">Data5!$HS$11:$HS$20</definedName>
    <definedName name="A125251598T_Latest">Data5!$HS$20</definedName>
    <definedName name="A125251602W">Data6!$AZ$1:$AZ$10,Data6!$AZ$11:$AZ$20</definedName>
    <definedName name="A125251602W_Data">Data6!$AZ$11:$AZ$20</definedName>
    <definedName name="A125251602W_Latest">Data6!$AZ$20</definedName>
    <definedName name="A125251606F">Data5!$FK$1:$FK$10,Data5!$FK$11:$FK$20</definedName>
    <definedName name="A125251606F_Data">Data5!$FK$11:$FK$20</definedName>
    <definedName name="A125251606F_Latest">Data5!$FK$20</definedName>
    <definedName name="A125251610W">Data8!$AF$1:$AF$10,Data8!$AF$11:$AF$20</definedName>
    <definedName name="A125251610W_Data">Data8!$AF$11:$AF$20</definedName>
    <definedName name="A125251610W_Latest">Data8!$AF$20</definedName>
    <definedName name="A125251614F">Data7!$GJ$1:$GJ$10,Data7!$GJ$11:$GJ$20</definedName>
    <definedName name="A125251614F_Data">Data7!$GJ$11:$GJ$20</definedName>
    <definedName name="A125251614F_Latest">Data7!$GJ$20</definedName>
    <definedName name="A125251618R">Data7!$IC$1:$IC$10,Data7!$IC$11:$IC$20</definedName>
    <definedName name="A125251618R_Data">Data7!$IC$11:$IC$20</definedName>
    <definedName name="A125251618R_Latest">Data7!$IC$20</definedName>
    <definedName name="A125251622F">Data8!$B$1:$B$10,Data8!$B$11:$B$20</definedName>
    <definedName name="A125251622F_Data">Data8!$B$11:$B$20</definedName>
    <definedName name="A125251622F_Latest">Data8!$B$20</definedName>
    <definedName name="A125251626R">Data8!$Q$1:$Q$10,Data8!$Q$11:$Q$20</definedName>
    <definedName name="A125251626R_Data">Data8!$Q$11:$Q$20</definedName>
    <definedName name="A125251626R_Latest">Data8!$Q$20</definedName>
    <definedName name="A125251630F">Data8!$BJ$1:$BJ$10,Data8!$BJ$11:$BJ$20</definedName>
    <definedName name="A125251630F_Data">Data8!$BJ$11:$BJ$20</definedName>
    <definedName name="A125251630F_Latest">Data8!$BJ$20</definedName>
    <definedName name="A125251634R">Data7!$FU$1:$FU$10,Data7!$FU$11:$FU$20</definedName>
    <definedName name="A125251634R_Data">Data7!$FU$11:$FU$20</definedName>
    <definedName name="A125251634R_Latest">Data7!$FU$20</definedName>
    <definedName name="A125251638X">Data7!$GY$1:$GY$10,Data7!$GY$11:$GY$20</definedName>
    <definedName name="A125251638X_Data">Data7!$GY$11:$GY$20</definedName>
    <definedName name="A125251638X_Latest">Data7!$GY$20</definedName>
    <definedName name="A125251642R">Data7!$HN$1:$HN$10,Data7!$HN$11:$HN$20</definedName>
    <definedName name="A125251642R_Data">Data7!$HN$11:$HN$20</definedName>
    <definedName name="A125251642R_Latest">Data7!$HN$20</definedName>
    <definedName name="A125251646X">Data8!$AU$1:$AU$10,Data8!$AU$11:$AU$20</definedName>
    <definedName name="A125251646X_Data">Data8!$AU$11:$AU$20</definedName>
    <definedName name="A125251646X_Latest">Data8!$AU$20</definedName>
    <definedName name="A125251650R">Data7!$FF$1:$FF$10,Data7!$FF$11:$FF$20</definedName>
    <definedName name="A125251650R_Data">Data7!$FF$11:$FF$20</definedName>
    <definedName name="A125251650R_Latest">Data7!$FF$20</definedName>
    <definedName name="A125251654X">Data8!$GO$1:$GO$10,Data8!$GO$11:$GO$20</definedName>
    <definedName name="A125251654X_Data">Data8!$GO$11:$GO$20</definedName>
    <definedName name="A125251654X_Latest">Data8!$GO$20</definedName>
    <definedName name="A125251658J">Data8!$DC$1:$DC$10,Data8!$DC$11:$DC$20</definedName>
    <definedName name="A125251658J_Data">Data8!$DC$11:$DC$20</definedName>
    <definedName name="A125251658J_Latest">Data8!$DC$20</definedName>
    <definedName name="A125251662X">Data8!$EV$1:$EV$10,Data8!$EV$11:$EV$20</definedName>
    <definedName name="A125251662X_Data">Data8!$EV$11:$EV$20</definedName>
    <definedName name="A125251662X_Latest">Data8!$EV$20</definedName>
    <definedName name="A125251666J">Data8!$FK$1:$FK$10,Data8!$FK$11:$FK$20</definedName>
    <definedName name="A125251666J_Data">Data8!$FK$11:$FK$20</definedName>
    <definedName name="A125251666J_Latest">Data8!$FK$20</definedName>
    <definedName name="A125251670X">Data8!$FZ$1:$FZ$10,Data8!$FZ$11:$FZ$20</definedName>
    <definedName name="A125251670X_Data">Data8!$FZ$11:$FZ$20</definedName>
    <definedName name="A125251670X_Latest">Data8!$FZ$20</definedName>
    <definedName name="A125251674J">Data8!$HS$1:$HS$10,Data8!$HS$11:$HS$20</definedName>
    <definedName name="A125251674J_Data">Data8!$HS$11:$HS$20</definedName>
    <definedName name="A125251674J_Latest">Data8!$HS$20</definedName>
    <definedName name="A125251678T">Data8!$CN$1:$CN$10,Data8!$CN$11:$CN$20</definedName>
    <definedName name="A125251678T_Data">Data8!$CN$11:$CN$20</definedName>
    <definedName name="A125251678T_Latest">Data8!$CN$20</definedName>
    <definedName name="A125251682J">Data8!$DR$1:$DR$10,Data8!$DR$11:$DR$20</definedName>
    <definedName name="A125251682J_Data">Data8!$DR$11:$DR$20</definedName>
    <definedName name="A125251682J_Latest">Data8!$DR$20</definedName>
    <definedName name="A125251686T">Data8!$EG$1:$EG$10,Data8!$EG$11:$EG$20</definedName>
    <definedName name="A125251686T_Data">Data8!$EG$11:$EG$20</definedName>
    <definedName name="A125251686T_Latest">Data8!$EG$20</definedName>
    <definedName name="A125251690J">Data8!$HD$1:$HD$10,Data8!$HD$11:$HD$20</definedName>
    <definedName name="A125251690J_Data">Data8!$HD$11:$HD$20</definedName>
    <definedName name="A125251690J_Latest">Data8!$HD$20</definedName>
    <definedName name="A125251694T">Data8!$BY$1:$BY$10,Data8!$BY$11:$BY$20</definedName>
    <definedName name="A125251694T_Data">Data8!$BY$11:$BY$20</definedName>
    <definedName name="A125251694T_Latest">Data8!$BY$20</definedName>
    <definedName name="A125251698A">Data9!$DH$1:$DH$10,Data9!$DH$11:$DH$20</definedName>
    <definedName name="A125251698A_Data">Data9!$DH$11:$DH$20</definedName>
    <definedName name="A125251698A_Latest">Data9!$DH$20</definedName>
    <definedName name="A125251702F">Data9!$V$1:$V$10,Data9!$V$11:$V$20</definedName>
    <definedName name="A125251702F_Data">Data9!$V$11:$V$20</definedName>
    <definedName name="A125251702F_Latest">Data9!$V$20</definedName>
    <definedName name="A125251706R">Data9!$BO$1:$BO$10,Data9!$BO$11:$BO$20</definedName>
    <definedName name="A125251706R_Data">Data9!$BO$11:$BO$20</definedName>
    <definedName name="A125251706R_Latest">Data9!$BO$20</definedName>
    <definedName name="A125251710F">Data9!$CD$1:$CD$10,Data9!$CD$11:$CD$20</definedName>
    <definedName name="A125251710F_Data">Data9!$CD$11:$CD$20</definedName>
    <definedName name="A125251710F_Latest">Data9!$CD$20</definedName>
    <definedName name="A125251714R">Data9!$CS$1:$CS$10,Data9!$CS$11:$CS$20</definedName>
    <definedName name="A125251714R_Data">Data9!$CS$11:$CS$20</definedName>
    <definedName name="A125251714R_Latest">Data9!$CS$20</definedName>
    <definedName name="A125251718X">Data9!$EL$1:$EL$10,Data9!$EL$11:$EL$20</definedName>
    <definedName name="A125251718X_Data">Data9!$EL$11:$EL$20</definedName>
    <definedName name="A125251718X_Latest">Data9!$EL$20</definedName>
    <definedName name="A125251722R">Data9!$G$1:$G$10,Data9!$G$11:$G$20</definedName>
    <definedName name="A125251722R_Data">Data9!$G$11:$G$20</definedName>
    <definedName name="A125251722R_Latest">Data9!$G$20</definedName>
    <definedName name="A125251726X">Data9!$AK$1:$AK$10,Data9!$AK$11:$AK$20</definedName>
    <definedName name="A125251726X_Data">Data9!$AK$11:$AK$20</definedName>
    <definedName name="A125251726X_Latest">Data9!$AK$20</definedName>
    <definedName name="A125251730R">Data9!$AZ$1:$AZ$10,Data9!$AZ$11:$AZ$20</definedName>
    <definedName name="A125251730R_Data">Data9!$AZ$11:$AZ$20</definedName>
    <definedName name="A125251730R_Latest">Data9!$AZ$20</definedName>
    <definedName name="A125251734X">Data9!$DW$1:$DW$10,Data9!$DW$11:$DW$20</definedName>
    <definedName name="A125251734X_Data">Data9!$DW$11:$DW$20</definedName>
    <definedName name="A125251734X_Latest">Data9!$DW$20</definedName>
    <definedName name="A125251738J">Data8!$IH$1:$IH$10,Data8!$IH$11:$IH$20</definedName>
    <definedName name="A125251738J_Data">Data8!$IH$11:$IH$20</definedName>
    <definedName name="A125251738J_Latest">Data8!$IH$20</definedName>
    <definedName name="A125251742X">Data5!$DR$1:$DR$10,Data5!$DR$11:$DR$20</definedName>
    <definedName name="A125251742X_Data">Data5!$DR$11:$DR$20</definedName>
    <definedName name="A125251742X_Latest">Data5!$DR$20</definedName>
    <definedName name="A125251746J">Data5!$AF$1:$AF$10,Data5!$AF$11:$AF$20</definedName>
    <definedName name="A125251746J_Data">Data5!$AF$11:$AF$20</definedName>
    <definedName name="A125251746J_Latest">Data5!$AF$20</definedName>
    <definedName name="A125251750X">Data5!$BY$1:$BY$10,Data5!$BY$11:$BY$20</definedName>
    <definedName name="A125251750X_Data">Data5!$BY$11:$BY$20</definedName>
    <definedName name="A125251750X_Latest">Data5!$BY$20</definedName>
    <definedName name="A125251754J">Data5!$CN$1:$CN$10,Data5!$CN$11:$CN$20</definedName>
    <definedName name="A125251754J_Data">Data5!$CN$11:$CN$20</definedName>
    <definedName name="A125251754J_Latest">Data5!$CN$20</definedName>
    <definedName name="A125251758T">Data5!$DC$1:$DC$10,Data5!$DC$11:$DC$20</definedName>
    <definedName name="A125251758T_Data">Data5!$DC$11:$DC$20</definedName>
    <definedName name="A125251758T_Latest">Data5!$DC$20</definedName>
    <definedName name="A125251762J">Data5!$EV$1:$EV$10,Data5!$EV$11:$EV$20</definedName>
    <definedName name="A125251762J_Data">Data5!$EV$11:$EV$20</definedName>
    <definedName name="A125251762J_Latest">Data5!$EV$20</definedName>
    <definedName name="A125251766T">Data5!$Q$1:$Q$10,Data5!$Q$11:$Q$20</definedName>
    <definedName name="A125251766T_Data">Data5!$Q$11:$Q$20</definedName>
    <definedName name="A125251766T_Latest">Data5!$Q$20</definedName>
    <definedName name="A125251770J">Data5!$AU$1:$AU$10,Data5!$AU$11:$AU$20</definedName>
    <definedName name="A125251770J_Data">Data5!$AU$11:$AU$20</definedName>
    <definedName name="A125251770J_Latest">Data5!$AU$20</definedName>
    <definedName name="A125251774T">Data5!$BJ$1:$BJ$10,Data5!$BJ$11:$BJ$20</definedName>
    <definedName name="A125251774T_Data">Data5!$BJ$11:$BJ$20</definedName>
    <definedName name="A125251774T_Latest">Data5!$BJ$20</definedName>
    <definedName name="A125251778A">Data5!$EG$1:$EG$10,Data5!$EG$11:$EG$20</definedName>
    <definedName name="A125251778A_Data">Data5!$EG$11:$EG$20</definedName>
    <definedName name="A125251778A_Latest">Data5!$EG$20</definedName>
    <definedName name="A125251782T">Data5!$B$1:$B$10,Data5!$B$11:$B$20</definedName>
    <definedName name="A125251782T_Data">Data5!$B$11:$B$20</definedName>
    <definedName name="A125251782T_Latest">Data5!$B$20</definedName>
    <definedName name="A125251786A">Data6!$GT$1:$GT$10,Data6!$GT$11:$GT$20</definedName>
    <definedName name="A125251786A_Data">Data6!$GT$11:$GT$20</definedName>
    <definedName name="A125251786A_Latest">Data6!$GT$20</definedName>
    <definedName name="A125251790T">Data6!$DH$1:$DH$10,Data6!$DH$11:$DH$20</definedName>
    <definedName name="A125251790T_Data">Data6!$DH$11:$DH$20</definedName>
    <definedName name="A125251790T_Latest">Data6!$DH$20</definedName>
    <definedName name="A125251794A">Data6!$FA$1:$FA$10,Data6!$FA$11:$FA$20</definedName>
    <definedName name="A125251794A_Data">Data6!$FA$11:$FA$20</definedName>
    <definedName name="A125251794A_Latest">Data6!$FA$20</definedName>
    <definedName name="A125251798K">Data6!$FP$1:$FP$10,Data6!$FP$11:$FP$20</definedName>
    <definedName name="A125251798K_Data">Data6!$FP$11:$FP$20</definedName>
    <definedName name="A125251798K_Latest">Data6!$FP$20</definedName>
    <definedName name="A125251802R">Data6!$GE$1:$GE$10,Data6!$GE$11:$GE$20</definedName>
    <definedName name="A125251802R_Data">Data6!$GE$11:$GE$20</definedName>
    <definedName name="A125251802R_Latest">Data6!$GE$20</definedName>
    <definedName name="A125251806X">Data6!$HX$1:$HX$10,Data6!$HX$11:$HX$20</definedName>
    <definedName name="A125251806X_Data">Data6!$HX$11:$HX$20</definedName>
    <definedName name="A125251806X_Latest">Data6!$HX$20</definedName>
    <definedName name="A125251810R">Data6!$CS$1:$CS$10,Data6!$CS$11:$CS$20</definedName>
    <definedName name="A125251810R_Data">Data6!$CS$11:$CS$20</definedName>
    <definedName name="A125251810R_Latest">Data6!$CS$20</definedName>
    <definedName name="A125251814X">Data6!$DW$1:$DW$10,Data6!$DW$11:$DW$20</definedName>
    <definedName name="A125251814X_Data">Data6!$DW$11:$DW$20</definedName>
    <definedName name="A125251814X_Latest">Data6!$DW$20</definedName>
    <definedName name="A125251818J">Data6!$EL$1:$EL$10,Data6!$EL$11:$EL$20</definedName>
    <definedName name="A125251818J_Data">Data6!$EL$11:$EL$20</definedName>
    <definedName name="A125251818J_Latest">Data6!$EL$20</definedName>
    <definedName name="A125251822X">Data6!$HI$1:$HI$10,Data6!$HI$11:$HI$20</definedName>
    <definedName name="A125251822X_Data">Data6!$HI$11:$HI$20</definedName>
    <definedName name="A125251822X_Latest">Data6!$HI$20</definedName>
    <definedName name="A125251826J">Data6!$CD$1:$CD$10,Data6!$CD$11:$CD$20</definedName>
    <definedName name="A125251826J_Data">Data6!$CD$11:$CD$20</definedName>
    <definedName name="A125251826J_Latest">Data6!$CD$20</definedName>
    <definedName name="A125251830X">Data7!$DM$1:$DM$10,Data7!$DM$11:$DM$20</definedName>
    <definedName name="A125251830X_Data">Data7!$DM$11:$DM$20</definedName>
    <definedName name="A125251830X_Latest">Data7!$DM$20</definedName>
    <definedName name="A125251834J">Data7!$AA$1:$AA$10,Data7!$AA$11:$AA$20</definedName>
    <definedName name="A125251834J_Data">Data7!$AA$11:$AA$20</definedName>
    <definedName name="A125251834J_Latest">Data7!$AA$20</definedName>
    <definedName name="A125251838T">Data7!$BT$1:$BT$10,Data7!$BT$11:$BT$20</definedName>
    <definedName name="A125251838T_Data">Data7!$BT$11:$BT$20</definedName>
    <definedName name="A125251838T_Latest">Data7!$BT$20</definedName>
    <definedName name="A125251842J">Data7!$CI$1:$CI$10,Data7!$CI$11:$CI$20</definedName>
    <definedName name="A125251842J_Data">Data7!$CI$11:$CI$20</definedName>
    <definedName name="A125251842J_Latest">Data7!$CI$20</definedName>
    <definedName name="A125251846T">Data7!$CX$1:$CX$10,Data7!$CX$11:$CX$20</definedName>
    <definedName name="A125251846T_Data">Data7!$CX$11:$CX$20</definedName>
    <definedName name="A125251846T_Latest">Data7!$CX$20</definedName>
    <definedName name="A125251850J">Data7!$EQ$1:$EQ$10,Data7!$EQ$11:$EQ$20</definedName>
    <definedName name="A125251850J_Data">Data7!$EQ$11:$EQ$20</definedName>
    <definedName name="A125251850J_Latest">Data7!$EQ$20</definedName>
    <definedName name="A125251854T">Data7!$L$1:$L$10,Data7!$L$11:$L$20</definedName>
    <definedName name="A125251854T_Data">Data7!$L$11:$L$20</definedName>
    <definedName name="A125251854T_Latest">Data7!$L$20</definedName>
    <definedName name="A125251858A">Data7!$AP$1:$AP$10,Data7!$AP$11:$AP$20</definedName>
    <definedName name="A125251858A_Data">Data7!$AP$11:$AP$20</definedName>
    <definedName name="A125251858A_Latest">Data7!$AP$20</definedName>
    <definedName name="A125251862T">Data7!$BE$1:$BE$10,Data7!$BE$11:$BE$20</definedName>
    <definedName name="A125251862T_Data">Data7!$BE$11:$BE$20</definedName>
    <definedName name="A125251862T_Latest">Data7!$BE$20</definedName>
    <definedName name="A125251866A">Data7!$EB$1:$EB$10,Data7!$EB$11:$EB$20</definedName>
    <definedName name="A125251866A_Data">Data7!$EB$11:$EB$20</definedName>
    <definedName name="A125251866A_Latest">Data7!$EB$20</definedName>
    <definedName name="A125251870T">Data6!$IM$1:$IM$10,Data6!$IM$11:$IM$20</definedName>
    <definedName name="A125251870T_Data">Data6!$IM$11:$IM$20</definedName>
    <definedName name="A125251870T_Latest">Data6!$IM$20</definedName>
    <definedName name="A125251874A">Data2!$HD$1:$HD$10,Data2!$HD$11:$HD$20</definedName>
    <definedName name="A125251874A_Data">Data2!$HD$11:$HD$20</definedName>
    <definedName name="A125251874A_Latest">Data2!$HD$20</definedName>
    <definedName name="A125251878K">Data2!$DR$1:$DR$10,Data2!$DR$11:$DR$20</definedName>
    <definedName name="A125251878K_Data">Data2!$DR$11:$DR$20</definedName>
    <definedName name="A125251878K_Latest">Data2!$DR$20</definedName>
    <definedName name="A125251882A">Data2!$FK$1:$FK$10,Data2!$FK$11:$FK$20</definedName>
    <definedName name="A125251882A_Data">Data2!$FK$11:$FK$20</definedName>
    <definedName name="A125251882A_Latest">Data2!$FK$20</definedName>
    <definedName name="A125251886K">Data2!$FZ$1:$FZ$10,Data2!$FZ$11:$FZ$20</definedName>
    <definedName name="A125251886K_Data">Data2!$FZ$11:$FZ$20</definedName>
    <definedName name="A125251886K_Latest">Data2!$FZ$20</definedName>
    <definedName name="A125251890A">Data2!$GO$1:$GO$10,Data2!$GO$11:$GO$20</definedName>
    <definedName name="A125251890A_Data">Data2!$GO$11:$GO$20</definedName>
    <definedName name="A125251890A_Latest">Data2!$GO$20</definedName>
    <definedName name="A125251894K">Data2!$IH$1:$IH$10,Data2!$IH$11:$IH$20</definedName>
    <definedName name="A125251894K_Data">Data2!$IH$11:$IH$20</definedName>
    <definedName name="A125251894K_Latest">Data2!$IH$20</definedName>
    <definedName name="A125251898V">Data2!$DC$1:$DC$10,Data2!$DC$11:$DC$20</definedName>
    <definedName name="A125251898V_Data">Data2!$DC$11:$DC$20</definedName>
    <definedName name="A125251898V_Latest">Data2!$DC$20</definedName>
    <definedName name="A125251902X">Data2!$EG$1:$EG$10,Data2!$EG$11:$EG$20</definedName>
    <definedName name="A125251902X_Data">Data2!$EG$11:$EG$20</definedName>
    <definedName name="A125251902X_Latest">Data2!$EG$20</definedName>
    <definedName name="A125251906J">Data2!$EV$1:$EV$10,Data2!$EV$11:$EV$20</definedName>
    <definedName name="A125251906J_Data">Data2!$EV$11:$EV$20</definedName>
    <definedName name="A125251906J_Latest">Data2!$EV$20</definedName>
    <definedName name="A125251910X">Data2!$HS$1:$HS$10,Data2!$HS$11:$HS$20</definedName>
    <definedName name="A125251910X_Data">Data2!$HS$11:$HS$20</definedName>
    <definedName name="A125251910X_Latest">Data2!$HS$20</definedName>
    <definedName name="A125251914J">Data2!$CN$1:$CN$10,Data2!$CN$11:$CN$20</definedName>
    <definedName name="A125251914J_Data">Data2!$CN$11:$CN$20</definedName>
    <definedName name="A125251914J_Latest">Data2!$CN$20</definedName>
    <definedName name="A125252270F">Data4!$GY$1:$GY$10,Data4!$GY$11:$GY$20</definedName>
    <definedName name="A125252270F_Data">Data4!$GY$11:$GY$20</definedName>
    <definedName name="A125252270F_Latest">Data4!$GY$20</definedName>
    <definedName name="A125252274R">Data4!$DM$1:$DM$10,Data4!$DM$11:$DM$20</definedName>
    <definedName name="A125252274R_Data">Data4!$DM$11:$DM$20</definedName>
    <definedName name="A125252274R_Latest">Data4!$DM$20</definedName>
    <definedName name="A125252278X">Data4!$FF$1:$FF$10,Data4!$FF$11:$FF$20</definedName>
    <definedName name="A125252278X_Data">Data4!$FF$11:$FF$20</definedName>
    <definedName name="A125252278X_Latest">Data4!$FF$20</definedName>
    <definedName name="A125252282R">Data4!$FU$1:$FU$10,Data4!$FU$11:$FU$20</definedName>
    <definedName name="A125252282R_Data">Data4!$FU$11:$FU$20</definedName>
    <definedName name="A125252282R_Latest">Data4!$FU$20</definedName>
    <definedName name="A125252286X">Data4!$GJ$1:$GJ$10,Data4!$GJ$11:$GJ$20</definedName>
    <definedName name="A125252286X_Data">Data4!$GJ$11:$GJ$20</definedName>
    <definedName name="A125252286X_Latest">Data4!$GJ$20</definedName>
    <definedName name="A125252290R">Data4!$IC$1:$IC$10,Data4!$IC$11:$IC$20</definedName>
    <definedName name="A125252290R_Data">Data4!$IC$11:$IC$20</definedName>
    <definedName name="A125252290R_Latest">Data4!$IC$20</definedName>
    <definedName name="A125252294X">Data4!$CX$1:$CX$10,Data4!$CX$11:$CX$20</definedName>
    <definedName name="A125252294X_Data">Data4!$CX$11:$CX$20</definedName>
    <definedName name="A125252294X_Latest">Data4!$CX$20</definedName>
    <definedName name="A125252298J">Data4!$EB$1:$EB$10,Data4!$EB$11:$EB$20</definedName>
    <definedName name="A125252298J_Data">Data4!$EB$11:$EB$20</definedName>
    <definedName name="A125252298J_Latest">Data4!$EB$20</definedName>
    <definedName name="A125252302L">Data4!$EQ$1:$EQ$10,Data4!$EQ$11:$EQ$20</definedName>
    <definedName name="A125252302L_Data">Data4!$EQ$11:$EQ$20</definedName>
    <definedName name="A125252302L_Latest">Data4!$EQ$20</definedName>
    <definedName name="A125252306W">Data4!$HN$1:$HN$10,Data4!$HN$11:$HN$20</definedName>
    <definedName name="A125252306W_Data">Data4!$HN$11:$HN$20</definedName>
    <definedName name="A125252306W_Latest">Data4!$HN$20</definedName>
    <definedName name="A125252310L">Data4!$CI$1:$CI$10,Data4!$CI$11:$CI$20</definedName>
    <definedName name="A125252310L_Data">Data4!$CI$11:$CI$20</definedName>
    <definedName name="A125252310L_Latest">Data4!$CI$20</definedName>
    <definedName name="A125252666A">Data2!$AU$1:$AU$10,Data2!$AU$11:$AU$20</definedName>
    <definedName name="A125252666A_Data">Data2!$AU$11:$AU$20</definedName>
    <definedName name="A125252666A_Latest">Data2!$AU$20</definedName>
    <definedName name="A125252670T">Data1!$GY$1:$GY$10,Data1!$GY$11:$GY$20</definedName>
    <definedName name="A125252670T_Data">Data1!$GY$11:$GY$20</definedName>
    <definedName name="A125252670T_Latest">Data1!$GY$20</definedName>
    <definedName name="A125252674A">Data2!$B$1:$B$10,Data2!$B$11:$B$20</definedName>
    <definedName name="A125252674A_Data">Data2!$B$11:$B$20</definedName>
    <definedName name="A125252674A_Latest">Data2!$B$20</definedName>
    <definedName name="A125252678K">Data2!$Q$1:$Q$10,Data2!$Q$11:$Q$20</definedName>
    <definedName name="A125252678K_Data">Data2!$Q$11:$Q$20</definedName>
    <definedName name="A125252678K_Latest">Data2!$Q$20</definedName>
    <definedName name="A125252682A">Data2!$AF$1:$AF$10,Data2!$AF$11:$AF$20</definedName>
    <definedName name="A125252682A_Data">Data2!$AF$11:$AF$20</definedName>
    <definedName name="A125252682A_Latest">Data2!$AF$20</definedName>
    <definedName name="A125252686K">Data2!$BY$1:$BY$10,Data2!$BY$11:$BY$20</definedName>
    <definedName name="A125252686K_Data">Data2!$BY$11:$BY$20</definedName>
    <definedName name="A125252686K_Latest">Data2!$BY$20</definedName>
    <definedName name="A125252690A">Data1!$GJ$1:$GJ$10,Data1!$GJ$11:$GJ$20</definedName>
    <definedName name="A125252690A_Data">Data1!$GJ$11:$GJ$20</definedName>
    <definedName name="A125252690A_Latest">Data1!$GJ$20</definedName>
    <definedName name="A125252694K">Data1!$HN$1:$HN$10,Data1!$HN$11:$HN$20</definedName>
    <definedName name="A125252694K_Data">Data1!$HN$11:$HN$20</definedName>
    <definedName name="A125252694K_Latest">Data1!$HN$20</definedName>
    <definedName name="A125252698V">Data1!$IC$1:$IC$10,Data1!$IC$11:$IC$20</definedName>
    <definedName name="A125252698V_Data">Data1!$IC$11:$IC$20</definedName>
    <definedName name="A125252698V_Latest">Data1!$IC$20</definedName>
    <definedName name="A125252702X">Data2!$BJ$1:$BJ$10,Data2!$BJ$11:$BJ$20</definedName>
    <definedName name="A125252702X_Data">Data2!$BJ$11:$BJ$20</definedName>
    <definedName name="A125252702X_Latest">Data2!$BJ$20</definedName>
    <definedName name="A125252706J">Data1!$FU$1:$FU$10,Data1!$FU$11:$FU$20</definedName>
    <definedName name="A125252706J_Data">Data1!$FU$11:$FU$20</definedName>
    <definedName name="A125252706J_Latest">Data1!$FU$20</definedName>
    <definedName name="A125253062F">Data3!$DW$1:$DW$10,Data3!$DW$11:$DW$20</definedName>
    <definedName name="A125253062F_Data">Data3!$DW$11:$DW$20</definedName>
    <definedName name="A125253062F_Latest">Data3!$DW$20</definedName>
    <definedName name="A125253066R">Data3!$AK$1:$AK$10,Data3!$AK$11:$AK$20</definedName>
    <definedName name="A125253066R_Data">Data3!$AK$11:$AK$20</definedName>
    <definedName name="A125253066R_Latest">Data3!$AK$20</definedName>
    <definedName name="A125253070F">Data3!$CD$1:$CD$10,Data3!$CD$11:$CD$20</definedName>
    <definedName name="A125253070F_Data">Data3!$CD$11:$CD$20</definedName>
    <definedName name="A125253070F_Latest">Data3!$CD$20</definedName>
    <definedName name="A125253074R">Data3!$CS$1:$CS$10,Data3!$CS$11:$CS$20</definedName>
    <definedName name="A125253074R_Data">Data3!$CS$11:$CS$20</definedName>
    <definedName name="A125253074R_Latest">Data3!$CS$20</definedName>
    <definedName name="A125253078X">Data3!$DH$1:$DH$10,Data3!$DH$11:$DH$20</definedName>
    <definedName name="A125253078X_Data">Data3!$DH$11:$DH$20</definedName>
    <definedName name="A125253078X_Latest">Data3!$DH$20</definedName>
    <definedName name="A125253082R">Data3!$FA$1:$FA$10,Data3!$FA$11:$FA$20</definedName>
    <definedName name="A125253082R_Data">Data3!$FA$11:$FA$20</definedName>
    <definedName name="A125253082R_Latest">Data3!$FA$20</definedName>
    <definedName name="A125253086X">Data3!$V$1:$V$10,Data3!$V$11:$V$20</definedName>
    <definedName name="A125253086X_Data">Data3!$V$11:$V$20</definedName>
    <definedName name="A125253086X_Latest">Data3!$V$20</definedName>
    <definedName name="A125253090R">Data3!$AZ$1:$AZ$10,Data3!$AZ$11:$AZ$20</definedName>
    <definedName name="A125253090R_Data">Data3!$AZ$11:$AZ$20</definedName>
    <definedName name="A125253090R_Latest">Data3!$AZ$20</definedName>
    <definedName name="A125253094X">Data3!$BO$1:$BO$10,Data3!$BO$11:$BO$20</definedName>
    <definedName name="A125253094X_Data">Data3!$BO$11:$BO$20</definedName>
    <definedName name="A125253094X_Latest">Data3!$BO$20</definedName>
    <definedName name="A125253098J">Data3!$EL$1:$EL$10,Data3!$EL$11:$EL$20</definedName>
    <definedName name="A125253098J_Data">Data3!$EL$11:$EL$20</definedName>
    <definedName name="A125253098J_Latest">Data3!$EL$20</definedName>
    <definedName name="A125253102L">Data3!$G$1:$G$10,Data3!$G$11:$G$20</definedName>
    <definedName name="A125253102L_Data">Data3!$G$11:$G$20</definedName>
    <definedName name="A125253102L_Latest">Data3!$G$20</definedName>
    <definedName name="A125253458A">Data4!$AP$1:$AP$10,Data4!$AP$11:$AP$20</definedName>
    <definedName name="A125253458A_Data">Data4!$AP$11:$AP$20</definedName>
    <definedName name="A125253458A_Latest">Data4!$AP$20</definedName>
    <definedName name="A125253462T">Data3!$GT$1:$GT$10,Data3!$GT$11:$GT$20</definedName>
    <definedName name="A125253462T_Data">Data3!$GT$11:$GT$20</definedName>
    <definedName name="A125253462T_Latest">Data3!$GT$20</definedName>
    <definedName name="A125253466A">Data3!$IM$1:$IM$10,Data3!$IM$11:$IM$20</definedName>
    <definedName name="A125253466A_Data">Data3!$IM$11:$IM$20</definedName>
    <definedName name="A125253466A_Latest">Data3!$IM$20</definedName>
    <definedName name="A125253470T">Data4!$L$1:$L$10,Data4!$L$11:$L$20</definedName>
    <definedName name="A125253470T_Data">Data4!$L$11:$L$20</definedName>
    <definedName name="A125253470T_Latest">Data4!$L$20</definedName>
    <definedName name="A125253474A">Data4!$AA$1:$AA$10,Data4!$AA$11:$AA$20</definedName>
    <definedName name="A125253474A_Data">Data4!$AA$11:$AA$20</definedName>
    <definedName name="A125253474A_Latest">Data4!$AA$20</definedName>
    <definedName name="A125253478K">Data4!$BT$1:$BT$10,Data4!$BT$11:$BT$20</definedName>
    <definedName name="A125253478K_Data">Data4!$BT$11:$BT$20</definedName>
    <definedName name="A125253478K_Latest">Data4!$BT$20</definedName>
    <definedName name="A125253482A">Data3!$GE$1:$GE$10,Data3!$GE$11:$GE$20</definedName>
    <definedName name="A125253482A_Data">Data3!$GE$11:$GE$20</definedName>
    <definedName name="A125253482A_Latest">Data3!$GE$20</definedName>
    <definedName name="A125253486K">Data3!$HI$1:$HI$10,Data3!$HI$11:$HI$20</definedName>
    <definedName name="A125253486K_Data">Data3!$HI$11:$HI$20</definedName>
    <definedName name="A125253486K_Latest">Data3!$HI$20</definedName>
    <definedName name="A125253490A">Data3!$HX$1:$HX$10,Data3!$HX$11:$HX$20</definedName>
    <definedName name="A125253490A_Data">Data3!$HX$11:$HX$20</definedName>
    <definedName name="A125253490A_Latest">Data3!$HX$20</definedName>
    <definedName name="A125253494K">Data4!$BE$1:$BE$10,Data4!$BE$11:$BE$20</definedName>
    <definedName name="A125253494K_Data">Data4!$BE$11:$BE$20</definedName>
    <definedName name="A125253494K_Latest">Data4!$BE$20</definedName>
    <definedName name="A125253498V">Data3!$FP$1:$FP$10,Data3!$FP$11:$FP$20</definedName>
    <definedName name="A125253498V_Data">Data3!$FP$11:$FP$20</definedName>
    <definedName name="A125253498V_Latest">Data3!$FP$20</definedName>
    <definedName name="A125253854C">Data1!$DS$1:$DS$10,Data1!$DS$11:$DS$20</definedName>
    <definedName name="A125253854C_Data">Data1!$DS$11:$DS$20</definedName>
    <definedName name="A125253854C_Latest">Data1!$DS$20</definedName>
    <definedName name="A125253858L">Data1!$AG$1:$AG$10,Data1!$AG$11:$AG$20</definedName>
    <definedName name="A125253858L_Data">Data1!$AG$11:$AG$20</definedName>
    <definedName name="A125253858L_Latest">Data1!$AG$20</definedName>
    <definedName name="A125253862C">Data1!$BZ$1:$BZ$10,Data1!$BZ$11:$BZ$20</definedName>
    <definedName name="A125253862C_Data">Data1!$BZ$11:$BZ$20</definedName>
    <definedName name="A125253862C_Latest">Data1!$BZ$20</definedName>
    <definedName name="A125253866L">Data1!$CO$1:$CO$10,Data1!$CO$11:$CO$20</definedName>
    <definedName name="A125253866L_Data">Data1!$CO$11:$CO$20</definedName>
    <definedName name="A125253866L_Latest">Data1!$CO$20</definedName>
    <definedName name="A125253870C">Data1!$DD$1:$DD$10,Data1!$DD$11:$DD$20</definedName>
    <definedName name="A125253870C_Data">Data1!$DD$11:$DD$20</definedName>
    <definedName name="A125253870C_Latest">Data1!$DD$20</definedName>
    <definedName name="A125253874L">Data1!$EW$1:$EW$10,Data1!$EW$11:$EW$20</definedName>
    <definedName name="A125253874L_Data">Data1!$EW$11:$EW$20</definedName>
    <definedName name="A125253874L_Latest">Data1!$EW$20</definedName>
    <definedName name="A125253878W">Data1!$R$1:$R$10,Data1!$R$11:$R$20</definedName>
    <definedName name="A125253878W_Data">Data1!$R$11:$R$20</definedName>
    <definedName name="A125253878W_Latest">Data1!$R$20</definedName>
    <definedName name="A125253882L">Data1!$AV$1:$AV$10,Data1!$AV$11:$AV$20</definedName>
    <definedName name="A125253882L_Data">Data1!$AV$11:$AV$20</definedName>
    <definedName name="A125253882L_Latest">Data1!$AV$20</definedName>
    <definedName name="A125253886W">Data1!$BK$1:$BK$10,Data1!$BK$11:$BK$20</definedName>
    <definedName name="A125253886W_Data">Data1!$BK$11:$BK$20</definedName>
    <definedName name="A125253886W_Latest">Data1!$BK$20</definedName>
    <definedName name="A125253890L">Data1!$EH$1:$EH$10,Data1!$EH$11:$EH$20</definedName>
    <definedName name="A125253890L_Data">Data1!$EH$11:$EH$20</definedName>
    <definedName name="A125253890L_Latest">Data1!$EH$20</definedName>
    <definedName name="A125253894W">Data1!$C$1:$C$10,Data1!$C$11:$C$20</definedName>
    <definedName name="A125253894W_Data">Data1!$C$11:$C$20</definedName>
    <definedName name="A125253894W_Latest">Data1!$C$20</definedName>
    <definedName name="A125253898F">Data10!$R$1:$R$10,Data10!$R$11:$R$20</definedName>
    <definedName name="A125253898F_Data">Data10!$R$11:$R$20</definedName>
    <definedName name="A125253898F_Latest">Data10!$R$20</definedName>
    <definedName name="A125253902K">Data9!$FV$1:$FV$10,Data9!$FV$11:$FV$20</definedName>
    <definedName name="A125253902K_Data">Data9!$FV$11:$FV$20</definedName>
    <definedName name="A125253902K_Latest">Data9!$FV$20</definedName>
    <definedName name="A125253906V">Data9!$HO$1:$HO$10,Data9!$HO$11:$HO$20</definedName>
    <definedName name="A125253906V_Data">Data9!$HO$11:$HO$20</definedName>
    <definedName name="A125253906V_Latest">Data9!$HO$20</definedName>
    <definedName name="A125253910K">Data9!$ID$1:$ID$10,Data9!$ID$11:$ID$20</definedName>
    <definedName name="A125253910K_Data">Data9!$ID$11:$ID$20</definedName>
    <definedName name="A125253910K_Latest">Data9!$ID$20</definedName>
    <definedName name="A125253914V">Data10!$C$1:$C$10,Data10!$C$11:$C$20</definedName>
    <definedName name="A125253914V_Data">Data10!$C$11:$C$20</definedName>
    <definedName name="A125253914V_Latest">Data10!$C$20</definedName>
    <definedName name="A125253918C">Data10!$AV$1:$AV$10,Data10!$AV$11:$AV$20</definedName>
    <definedName name="A125253918C_Data">Data10!$AV$11:$AV$20</definedName>
    <definedName name="A125253918C_Latest">Data10!$AV$20</definedName>
    <definedName name="A125253922V">Data9!$FG$1:$FG$10,Data9!$FG$11:$FG$20</definedName>
    <definedName name="A125253922V_Data">Data9!$FG$11:$FG$20</definedName>
    <definedName name="A125253922V_Latest">Data9!$FG$20</definedName>
    <definedName name="A125253926C">Data9!$GK$1:$GK$10,Data9!$GK$11:$GK$20</definedName>
    <definedName name="A125253926C_Data">Data9!$GK$11:$GK$20</definedName>
    <definedName name="A125253926C_Latest">Data9!$GK$20</definedName>
    <definedName name="A125253930V">Data9!$GZ$1:$GZ$10,Data9!$GZ$11:$GZ$20</definedName>
    <definedName name="A125253930V_Data">Data9!$GZ$11:$GZ$20</definedName>
    <definedName name="A125253930V_Latest">Data9!$GZ$20</definedName>
    <definedName name="A125253934C">Data10!$AG$1:$AG$10,Data10!$AG$11:$AG$20</definedName>
    <definedName name="A125253934C_Data">Data10!$AG$11:$AG$20</definedName>
    <definedName name="A125253934C_Latest">Data10!$AG$20</definedName>
    <definedName name="A125253938L">Data9!$ER$1:$ER$10,Data9!$ER$11:$ER$20</definedName>
    <definedName name="A125253938L_Data">Data9!$ER$11:$ER$20</definedName>
    <definedName name="A125253938L_Latest">Data9!$ER$20</definedName>
    <definedName name="A125253942C">Data6!$AB$1:$AB$10,Data6!$AB$11:$AB$20</definedName>
    <definedName name="A125253942C_Data">Data6!$AB$11:$AB$20</definedName>
    <definedName name="A125253942C_Latest">Data6!$AB$20</definedName>
    <definedName name="A125253946L">Data5!$GF$1:$GF$10,Data5!$GF$11:$GF$20</definedName>
    <definedName name="A125253946L_Data">Data5!$GF$11:$GF$20</definedName>
    <definedName name="A125253946L_Latest">Data5!$GF$20</definedName>
    <definedName name="A125253950C">Data5!$HY$1:$HY$10,Data5!$HY$11:$HY$20</definedName>
    <definedName name="A125253950C_Data">Data5!$HY$11:$HY$20</definedName>
    <definedName name="A125253950C_Latest">Data5!$HY$20</definedName>
    <definedName name="A125253954L">Data5!$IN$1:$IN$10,Data5!$IN$11:$IN$20</definedName>
    <definedName name="A125253954L_Data">Data5!$IN$11:$IN$20</definedName>
    <definedName name="A125253954L_Latest">Data5!$IN$20</definedName>
    <definedName name="A125253958W">Data6!$M$1:$M$10,Data6!$M$11:$M$20</definedName>
    <definedName name="A125253958W_Data">Data6!$M$11:$M$20</definedName>
    <definedName name="A125253958W_Latest">Data6!$M$20</definedName>
    <definedName name="A125253962L">Data6!$BF$1:$BF$10,Data6!$BF$11:$BF$20</definedName>
    <definedName name="A125253962L_Data">Data6!$BF$11:$BF$20</definedName>
    <definedName name="A125253962L_Latest">Data6!$BF$20</definedName>
    <definedName name="A125253966W">Data5!$FQ$1:$FQ$10,Data5!$FQ$11:$FQ$20</definedName>
    <definedName name="A125253966W_Data">Data5!$FQ$11:$FQ$20</definedName>
    <definedName name="A125253966W_Latest">Data5!$FQ$20</definedName>
    <definedName name="A125253970L">Data5!$GU$1:$GU$10,Data5!$GU$11:$GU$20</definedName>
    <definedName name="A125253970L_Data">Data5!$GU$11:$GU$20</definedName>
    <definedName name="A125253970L_Latest">Data5!$GU$20</definedName>
    <definedName name="A125253974W">Data5!$HJ$1:$HJ$10,Data5!$HJ$11:$HJ$20</definedName>
    <definedName name="A125253974W_Data">Data5!$HJ$11:$HJ$20</definedName>
    <definedName name="A125253974W_Latest">Data5!$HJ$20</definedName>
    <definedName name="A125253978F">Data6!$AQ$1:$AQ$10,Data6!$AQ$11:$AQ$20</definedName>
    <definedName name="A125253978F_Data">Data6!$AQ$11:$AQ$20</definedName>
    <definedName name="A125253978F_Latest">Data6!$AQ$20</definedName>
    <definedName name="A125253982W">Data5!$FB$1:$FB$10,Data5!$FB$11:$FB$20</definedName>
    <definedName name="A125253982W_Data">Data5!$FB$11:$FB$20</definedName>
    <definedName name="A125253982W_Latest">Data5!$FB$20</definedName>
    <definedName name="A125253986F">Data8!$W$1:$W$10,Data8!$W$11:$W$20</definedName>
    <definedName name="A125253986F_Data">Data8!$W$11:$W$20</definedName>
    <definedName name="A125253986F_Latest">Data8!$W$20</definedName>
    <definedName name="A125253990W">Data7!$GA$1:$GA$10,Data7!$GA$11:$GA$20</definedName>
    <definedName name="A125253990W_Data">Data7!$GA$11:$GA$20</definedName>
    <definedName name="A125253990W_Latest">Data7!$GA$20</definedName>
    <definedName name="A125253994F">Data7!$HT$1:$HT$10,Data7!$HT$11:$HT$20</definedName>
    <definedName name="A125253994F_Data">Data7!$HT$11:$HT$20</definedName>
    <definedName name="A125253994F_Latest">Data7!$HT$20</definedName>
    <definedName name="A125253998R">Data7!$II$1:$II$10,Data7!$II$11:$II$20</definedName>
    <definedName name="A125253998R_Data">Data7!$II$11:$II$20</definedName>
    <definedName name="A125253998R_Latest">Data7!$II$20</definedName>
    <definedName name="A125254002W">Data8!$H$1:$H$10,Data8!$H$11:$H$20</definedName>
    <definedName name="A125254002W_Data">Data8!$H$11:$H$20</definedName>
    <definedName name="A125254002W_Latest">Data8!$H$20</definedName>
    <definedName name="A125254006F">Data8!$BA$1:$BA$10,Data8!$BA$11:$BA$20</definedName>
    <definedName name="A125254006F_Data">Data8!$BA$11:$BA$20</definedName>
    <definedName name="A125254006F_Latest">Data8!$BA$20</definedName>
    <definedName name="A125254010W">Data7!$FL$1:$FL$10,Data7!$FL$11:$FL$20</definedName>
    <definedName name="A125254010W_Data">Data7!$FL$11:$FL$20</definedName>
    <definedName name="A125254010W_Latest">Data7!$FL$20</definedName>
    <definedName name="A125254014F">Data7!$GP$1:$GP$10,Data7!$GP$11:$GP$20</definedName>
    <definedName name="A125254014F_Data">Data7!$GP$11:$GP$20</definedName>
    <definedName name="A125254014F_Latest">Data7!$GP$20</definedName>
    <definedName name="A125254018R">Data7!$HE$1:$HE$10,Data7!$HE$11:$HE$20</definedName>
    <definedName name="A125254018R_Data">Data7!$HE$11:$HE$20</definedName>
    <definedName name="A125254018R_Latest">Data7!$HE$20</definedName>
    <definedName name="A125254022F">Data8!$AL$1:$AL$10,Data8!$AL$11:$AL$20</definedName>
    <definedName name="A125254022F_Data">Data8!$AL$11:$AL$20</definedName>
    <definedName name="A125254022F_Latest">Data8!$AL$20</definedName>
    <definedName name="A125254026R">Data7!$EW$1:$EW$10,Data7!$EW$11:$EW$20</definedName>
    <definedName name="A125254026R_Data">Data7!$EW$11:$EW$20</definedName>
    <definedName name="A125254026R_Latest">Data7!$EW$20</definedName>
    <definedName name="A125254030F">Data8!$GF$1:$GF$10,Data8!$GF$11:$GF$20</definedName>
    <definedName name="A125254030F_Data">Data8!$GF$11:$GF$20</definedName>
    <definedName name="A125254030F_Latest">Data8!$GF$20</definedName>
    <definedName name="A125254034R">Data8!$CT$1:$CT$10,Data8!$CT$11:$CT$20</definedName>
    <definedName name="A125254034R_Data">Data8!$CT$11:$CT$20</definedName>
    <definedName name="A125254034R_Latest">Data8!$CT$20</definedName>
    <definedName name="A125254038X">Data8!$EM$1:$EM$10,Data8!$EM$11:$EM$20</definedName>
    <definedName name="A125254038X_Data">Data8!$EM$11:$EM$20</definedName>
    <definedName name="A125254038X_Latest">Data8!$EM$20</definedName>
    <definedName name="A125254042R">Data8!$FB$1:$FB$10,Data8!$FB$11:$FB$20</definedName>
    <definedName name="A125254042R_Data">Data8!$FB$11:$FB$20</definedName>
    <definedName name="A125254042R_Latest">Data8!$FB$20</definedName>
    <definedName name="A125254046X">Data8!$FQ$1:$FQ$10,Data8!$FQ$11:$FQ$20</definedName>
    <definedName name="A125254046X_Data">Data8!$FQ$11:$FQ$20</definedName>
    <definedName name="A125254046X_Latest">Data8!$FQ$20</definedName>
    <definedName name="A125254050R">Data8!$HJ$1:$HJ$10,Data8!$HJ$11:$HJ$20</definedName>
    <definedName name="A125254050R_Data">Data8!$HJ$11:$HJ$20</definedName>
    <definedName name="A125254050R_Latest">Data8!$HJ$20</definedName>
    <definedName name="A125254054X">Data8!$CE$1:$CE$10,Data8!$CE$11:$CE$20</definedName>
    <definedName name="A125254054X_Data">Data8!$CE$11:$CE$20</definedName>
    <definedName name="A125254054X_Latest">Data8!$CE$20</definedName>
    <definedName name="A125254058J">Data8!$DI$1:$DI$10,Data8!$DI$11:$DI$20</definedName>
    <definedName name="A125254058J_Data">Data8!$DI$11:$DI$20</definedName>
    <definedName name="A125254058J_Latest">Data8!$DI$20</definedName>
    <definedName name="A125254062X">Data8!$DX$1:$DX$10,Data8!$DX$11:$DX$20</definedName>
    <definedName name="A125254062X_Data">Data8!$DX$11:$DX$20</definedName>
    <definedName name="A125254062X_Latest">Data8!$DX$20</definedName>
    <definedName name="A125254066J">Data8!$GU$1:$GU$10,Data8!$GU$11:$GU$20</definedName>
    <definedName name="A125254066J_Data">Data8!$GU$11:$GU$20</definedName>
    <definedName name="A125254066J_Latest">Data8!$GU$20</definedName>
    <definedName name="A125254070X">Data8!$BP$1:$BP$10,Data8!$BP$11:$BP$20</definedName>
    <definedName name="A125254070X_Data">Data8!$BP$11:$BP$20</definedName>
    <definedName name="A125254070X_Latest">Data8!$BP$20</definedName>
    <definedName name="A125254074J">Data9!$CY$1:$CY$10,Data9!$CY$11:$CY$20</definedName>
    <definedName name="A125254074J_Data">Data9!$CY$11:$CY$20</definedName>
    <definedName name="A125254074J_Latest">Data9!$CY$20</definedName>
    <definedName name="A125254078T">Data9!$M$1:$M$10,Data9!$M$11:$M$20</definedName>
    <definedName name="A125254078T_Data">Data9!$M$11:$M$20</definedName>
    <definedName name="A125254078T_Latest">Data9!$M$20</definedName>
    <definedName name="A125254082J">Data9!$BF$1:$BF$10,Data9!$BF$11:$BF$20</definedName>
    <definedName name="A125254082J_Data">Data9!$BF$11:$BF$20</definedName>
    <definedName name="A125254082J_Latest">Data9!$BF$20</definedName>
    <definedName name="A125254086T">Data9!$BU$1:$BU$10,Data9!$BU$11:$BU$20</definedName>
    <definedName name="A125254086T_Data">Data9!$BU$11:$BU$20</definedName>
    <definedName name="A125254086T_Latest">Data9!$BU$20</definedName>
    <definedName name="A125254090J">Data9!$CJ$1:$CJ$10,Data9!$CJ$11:$CJ$20</definedName>
    <definedName name="A125254090J_Data">Data9!$CJ$11:$CJ$20</definedName>
    <definedName name="A125254090J_Latest">Data9!$CJ$20</definedName>
    <definedName name="A125254094T">Data9!$EC$1:$EC$10,Data9!$EC$11:$EC$20</definedName>
    <definedName name="A125254094T_Data">Data9!$EC$11:$EC$20</definedName>
    <definedName name="A125254094T_Latest">Data9!$EC$20</definedName>
    <definedName name="A125254098A">Data8!$IN$1:$IN$10,Data8!$IN$11:$IN$20</definedName>
    <definedName name="A125254098A_Data">Data8!$IN$11:$IN$20</definedName>
    <definedName name="A125254098A_Latest">Data8!$IN$20</definedName>
    <definedName name="A125254102F">Data9!$AB$1:$AB$10,Data9!$AB$11:$AB$20</definedName>
    <definedName name="A125254102F_Data">Data9!$AB$11:$AB$20</definedName>
    <definedName name="A125254102F_Latest">Data9!$AB$20</definedName>
    <definedName name="A125254106R">Data9!$AQ$1:$AQ$10,Data9!$AQ$11:$AQ$20</definedName>
    <definedName name="A125254106R_Data">Data9!$AQ$11:$AQ$20</definedName>
    <definedName name="A125254106R_Latest">Data9!$AQ$20</definedName>
    <definedName name="A125254110F">Data9!$DN$1:$DN$10,Data9!$DN$11:$DN$20</definedName>
    <definedName name="A125254110F_Data">Data9!$DN$11:$DN$20</definedName>
    <definedName name="A125254110F_Latest">Data9!$DN$20</definedName>
    <definedName name="A125254114R">Data8!$HY$1:$HY$10,Data8!$HY$11:$HY$20</definedName>
    <definedName name="A125254114R_Data">Data8!$HY$11:$HY$20</definedName>
    <definedName name="A125254114R_Latest">Data8!$HY$20</definedName>
    <definedName name="A125254118X">Data5!$DI$1:$DI$10,Data5!$DI$11:$DI$20</definedName>
    <definedName name="A125254118X_Data">Data5!$DI$11:$DI$20</definedName>
    <definedName name="A125254118X_Latest">Data5!$DI$20</definedName>
    <definedName name="A125254122R">Data5!$W$1:$W$10,Data5!$W$11:$W$20</definedName>
    <definedName name="A125254122R_Data">Data5!$W$11:$W$20</definedName>
    <definedName name="A125254122R_Latest">Data5!$W$20</definedName>
    <definedName name="A125254126X">Data5!$BP$1:$BP$10,Data5!$BP$11:$BP$20</definedName>
    <definedName name="A125254126X_Data">Data5!$BP$11:$BP$20</definedName>
    <definedName name="A125254126X_Latest">Data5!$BP$20</definedName>
    <definedName name="A125254130R">Data5!$CE$1:$CE$10,Data5!$CE$11:$CE$20</definedName>
    <definedName name="A125254130R_Data">Data5!$CE$11:$CE$20</definedName>
    <definedName name="A125254130R_Latest">Data5!$CE$20</definedName>
    <definedName name="A125254134X">Data5!$CT$1:$CT$10,Data5!$CT$11:$CT$20</definedName>
    <definedName name="A125254134X_Data">Data5!$CT$11:$CT$20</definedName>
    <definedName name="A125254134X_Latest">Data5!$CT$20</definedName>
    <definedName name="A125254138J">Data5!$EM$1:$EM$10,Data5!$EM$11:$EM$20</definedName>
    <definedName name="A125254138J_Data">Data5!$EM$11:$EM$20</definedName>
    <definedName name="A125254138J_Latest">Data5!$EM$20</definedName>
    <definedName name="A125254142X">Data5!$H$1:$H$10,Data5!$H$11:$H$20</definedName>
    <definedName name="A125254142X_Data">Data5!$H$11:$H$20</definedName>
    <definedName name="A125254142X_Latest">Data5!$H$20</definedName>
    <definedName name="A125254146J">Data5!$AL$1:$AL$10,Data5!$AL$11:$AL$20</definedName>
    <definedName name="A125254146J_Data">Data5!$AL$11:$AL$20</definedName>
    <definedName name="A125254146J_Latest">Data5!$AL$20</definedName>
    <definedName name="A125254150X">Data5!$BA$1:$BA$10,Data5!$BA$11:$BA$20</definedName>
    <definedName name="A125254150X_Data">Data5!$BA$11:$BA$20</definedName>
    <definedName name="A125254150X_Latest">Data5!$BA$20</definedName>
    <definedName name="A125254154J">Data5!$DX$1:$DX$10,Data5!$DX$11:$DX$20</definedName>
    <definedName name="A125254154J_Data">Data5!$DX$11:$DX$20</definedName>
    <definedName name="A125254154J_Latest">Data5!$DX$20</definedName>
    <definedName name="A125254158T">Data4!$II$1:$II$10,Data4!$II$11:$II$20</definedName>
    <definedName name="A125254158T_Data">Data4!$II$11:$II$20</definedName>
    <definedName name="A125254158T_Latest">Data4!$II$20</definedName>
    <definedName name="A125254162J">Data6!$GK$1:$GK$10,Data6!$GK$11:$GK$20</definedName>
    <definedName name="A125254162J_Data">Data6!$GK$11:$GK$20</definedName>
    <definedName name="A125254162J_Latest">Data6!$GK$20</definedName>
    <definedName name="A125254166T">Data6!$CY$1:$CY$10,Data6!$CY$11:$CY$20</definedName>
    <definedName name="A125254166T_Data">Data6!$CY$11:$CY$20</definedName>
    <definedName name="A125254166T_Latest">Data6!$CY$20</definedName>
    <definedName name="A125254170J">Data6!$ER$1:$ER$10,Data6!$ER$11:$ER$20</definedName>
    <definedName name="A125254170J_Data">Data6!$ER$11:$ER$20</definedName>
    <definedName name="A125254170J_Latest">Data6!$ER$20</definedName>
    <definedName name="A125254174T">Data6!$FG$1:$FG$10,Data6!$FG$11:$FG$20</definedName>
    <definedName name="A125254174T_Data">Data6!$FG$11:$FG$20</definedName>
    <definedName name="A125254174T_Latest">Data6!$FG$20</definedName>
    <definedName name="A125254178A">Data6!$FV$1:$FV$10,Data6!$FV$11:$FV$20</definedName>
    <definedName name="A125254178A_Data">Data6!$FV$11:$FV$20</definedName>
    <definedName name="A125254178A_Latest">Data6!$FV$20</definedName>
    <definedName name="A125254182T">Data6!$HO$1:$HO$10,Data6!$HO$11:$HO$20</definedName>
    <definedName name="A125254182T_Data">Data6!$HO$11:$HO$20</definedName>
    <definedName name="A125254182T_Latest">Data6!$HO$20</definedName>
    <definedName name="A125254186A">Data6!$CJ$1:$CJ$10,Data6!$CJ$11:$CJ$20</definedName>
    <definedName name="A125254186A_Data">Data6!$CJ$11:$CJ$20</definedName>
    <definedName name="A125254186A_Latest">Data6!$CJ$20</definedName>
    <definedName name="A125254190T">Data6!$DN$1:$DN$10,Data6!$DN$11:$DN$20</definedName>
    <definedName name="A125254190T_Data">Data6!$DN$11:$DN$20</definedName>
    <definedName name="A125254190T_Latest">Data6!$DN$20</definedName>
    <definedName name="A125254194A">Data6!$EC$1:$EC$10,Data6!$EC$11:$EC$20</definedName>
    <definedName name="A125254194A_Data">Data6!$EC$11:$EC$20</definedName>
    <definedName name="A125254194A_Latest">Data6!$EC$20</definedName>
    <definedName name="A125254198K">Data6!$GZ$1:$GZ$10,Data6!$GZ$11:$GZ$20</definedName>
    <definedName name="A125254198K_Data">Data6!$GZ$11:$GZ$20</definedName>
    <definedName name="A125254198K_Latest">Data6!$GZ$20</definedName>
    <definedName name="A125254202R">Data6!$BU$1:$BU$10,Data6!$BU$11:$BU$20</definedName>
    <definedName name="A125254202R_Data">Data6!$BU$11:$BU$20</definedName>
    <definedName name="A125254202R_Latest">Data6!$BU$20</definedName>
    <definedName name="A125254206X">Data7!$DD$1:$DD$10,Data7!$DD$11:$DD$20</definedName>
    <definedName name="A125254206X_Data">Data7!$DD$11:$DD$20</definedName>
    <definedName name="A125254206X_Latest">Data7!$DD$20</definedName>
    <definedName name="A125254210R">Data7!$R$1:$R$10,Data7!$R$11:$R$20</definedName>
    <definedName name="A125254210R_Data">Data7!$R$11:$R$20</definedName>
    <definedName name="A125254210R_Latest">Data7!$R$20</definedName>
    <definedName name="A125254214X">Data7!$BK$1:$BK$10,Data7!$BK$11:$BK$20</definedName>
    <definedName name="A125254214X_Data">Data7!$BK$11:$BK$20</definedName>
    <definedName name="A125254214X_Latest">Data7!$BK$20</definedName>
    <definedName name="A125254218J">Data7!$BZ$1:$BZ$10,Data7!$BZ$11:$BZ$20</definedName>
    <definedName name="A125254218J_Data">Data7!$BZ$11:$BZ$20</definedName>
    <definedName name="A125254218J_Latest">Data7!$BZ$20</definedName>
    <definedName name="A125254222X">Data7!$CO$1:$CO$10,Data7!$CO$11:$CO$20</definedName>
    <definedName name="A125254222X_Data">Data7!$CO$11:$CO$20</definedName>
    <definedName name="A125254222X_Latest">Data7!$CO$20</definedName>
    <definedName name="A125254226J">Data7!$EH$1:$EH$10,Data7!$EH$11:$EH$20</definedName>
    <definedName name="A125254226J_Data">Data7!$EH$11:$EH$20</definedName>
    <definedName name="A125254226J_Latest">Data7!$EH$20</definedName>
    <definedName name="A125254230X">Data7!$C$1:$C$10,Data7!$C$11:$C$20</definedName>
    <definedName name="A125254230X_Data">Data7!$C$11:$C$20</definedName>
    <definedName name="A125254230X_Latest">Data7!$C$20</definedName>
    <definedName name="A125254234J">Data7!$AG$1:$AG$10,Data7!$AG$11:$AG$20</definedName>
    <definedName name="A125254234J_Data">Data7!$AG$11:$AG$20</definedName>
    <definedName name="A125254234J_Latest">Data7!$AG$20</definedName>
    <definedName name="A125254238T">Data7!$AV$1:$AV$10,Data7!$AV$11:$AV$20</definedName>
    <definedName name="A125254238T_Data">Data7!$AV$11:$AV$20</definedName>
    <definedName name="A125254238T_Latest">Data7!$AV$20</definedName>
    <definedName name="A125254242J">Data7!$DS$1:$DS$10,Data7!$DS$11:$DS$20</definedName>
    <definedName name="A125254242J_Data">Data7!$DS$11:$DS$20</definedName>
    <definedName name="A125254242J_Latest">Data7!$DS$20</definedName>
    <definedName name="A125254246T">Data6!$ID$1:$ID$10,Data6!$ID$11:$ID$20</definedName>
    <definedName name="A125254246T_Data">Data6!$ID$11:$ID$20</definedName>
    <definedName name="A125254246T_Latest">Data6!$ID$20</definedName>
    <definedName name="A125254250J">Data2!$GU$1:$GU$10,Data2!$GU$11:$GU$20</definedName>
    <definedName name="A125254250J_Data">Data2!$GU$11:$GU$20</definedName>
    <definedName name="A125254250J_Latest">Data2!$GU$20</definedName>
    <definedName name="A125254254T">Data2!$DI$1:$DI$10,Data2!$DI$11:$DI$20</definedName>
    <definedName name="A125254254T_Data">Data2!$DI$11:$DI$20</definedName>
    <definedName name="A125254254T_Latest">Data2!$DI$20</definedName>
    <definedName name="A125254258A">Data2!$FB$1:$FB$10,Data2!$FB$11:$FB$20</definedName>
    <definedName name="A125254258A_Data">Data2!$FB$11:$FB$20</definedName>
    <definedName name="A125254258A_Latest">Data2!$FB$20</definedName>
    <definedName name="A125254262T">Data2!$FQ$1:$FQ$10,Data2!$FQ$11:$FQ$20</definedName>
    <definedName name="A125254262T_Data">Data2!$FQ$11:$FQ$20</definedName>
    <definedName name="A125254262T_Latest">Data2!$FQ$20</definedName>
    <definedName name="A125254266A">Data2!$GF$1:$GF$10,Data2!$GF$11:$GF$20</definedName>
    <definedName name="A125254266A_Data">Data2!$GF$11:$GF$20</definedName>
    <definedName name="A125254266A_Latest">Data2!$GF$20</definedName>
    <definedName name="A125254270T">Data2!$HY$1:$HY$10,Data2!$HY$11:$HY$20</definedName>
    <definedName name="A125254270T_Data">Data2!$HY$11:$HY$20</definedName>
    <definedName name="A125254270T_Latest">Data2!$HY$20</definedName>
    <definedName name="A125254274A">Data2!$CT$1:$CT$10,Data2!$CT$11:$CT$20</definedName>
    <definedName name="A125254274A_Data">Data2!$CT$11:$CT$20</definedName>
    <definedName name="A125254274A_Latest">Data2!$CT$20</definedName>
    <definedName name="A125254278K">Data2!$DX$1:$DX$10,Data2!$DX$11:$DX$20</definedName>
    <definedName name="A125254278K_Data">Data2!$DX$11:$DX$20</definedName>
    <definedName name="A125254278K_Latest">Data2!$DX$20</definedName>
    <definedName name="A125254282A">Data2!$EM$1:$EM$10,Data2!$EM$11:$EM$20</definedName>
    <definedName name="A125254282A_Data">Data2!$EM$11:$EM$20</definedName>
    <definedName name="A125254282A_Latest">Data2!$EM$20</definedName>
    <definedName name="A125254286K">Data2!$HJ$1:$HJ$10,Data2!$HJ$11:$HJ$20</definedName>
    <definedName name="A125254286K_Data">Data2!$HJ$11:$HJ$20</definedName>
    <definedName name="A125254286K_Latest">Data2!$HJ$20</definedName>
    <definedName name="A125254290A">Data2!$CE$1:$CE$10,Data2!$CE$11:$CE$20</definedName>
    <definedName name="A125254290A_Data">Data2!$CE$11:$CE$20</definedName>
    <definedName name="A125254290A_Latest">Data2!$CE$20</definedName>
    <definedName name="A125254646C">Data4!$GP$1:$GP$10,Data4!$GP$11:$GP$20</definedName>
    <definedName name="A125254646C_Data">Data4!$GP$11:$GP$20</definedName>
    <definedName name="A125254646C_Latest">Data4!$GP$20</definedName>
    <definedName name="A125254650V">Data4!$DD$1:$DD$10,Data4!$DD$11:$DD$20</definedName>
    <definedName name="A125254650V_Data">Data4!$DD$11:$DD$20</definedName>
    <definedName name="A125254650V_Latest">Data4!$DD$20</definedName>
    <definedName name="A125254654C">Data4!$EW$1:$EW$10,Data4!$EW$11:$EW$20</definedName>
    <definedName name="A125254654C_Data">Data4!$EW$11:$EW$20</definedName>
    <definedName name="A125254654C_Latest">Data4!$EW$20</definedName>
    <definedName name="A125254658L">Data4!$FL$1:$FL$10,Data4!$FL$11:$FL$20</definedName>
    <definedName name="A125254658L_Data">Data4!$FL$11:$FL$20</definedName>
    <definedName name="A125254658L_Latest">Data4!$FL$20</definedName>
    <definedName name="A125254662C">Data4!$GA$1:$GA$10,Data4!$GA$11:$GA$20</definedName>
    <definedName name="A125254662C_Data">Data4!$GA$11:$GA$20</definedName>
    <definedName name="A125254662C_Latest">Data4!$GA$20</definedName>
    <definedName name="A125254666L">Data4!$HT$1:$HT$10,Data4!$HT$11:$HT$20</definedName>
    <definedName name="A125254666L_Data">Data4!$HT$11:$HT$20</definedName>
    <definedName name="A125254666L_Latest">Data4!$HT$20</definedName>
    <definedName name="A125254670C">Data4!$CO$1:$CO$10,Data4!$CO$11:$CO$20</definedName>
    <definedName name="A125254670C_Data">Data4!$CO$11:$CO$20</definedName>
    <definedName name="A125254670C_Latest">Data4!$CO$20</definedName>
    <definedName name="A125254674L">Data4!$DS$1:$DS$10,Data4!$DS$11:$DS$20</definedName>
    <definedName name="A125254674L_Data">Data4!$DS$11:$DS$20</definedName>
    <definedName name="A125254674L_Latest">Data4!$DS$20</definedName>
    <definedName name="A125254678W">Data4!$EH$1:$EH$10,Data4!$EH$11:$EH$20</definedName>
    <definedName name="A125254678W_Data">Data4!$EH$11:$EH$20</definedName>
    <definedName name="A125254678W_Latest">Data4!$EH$20</definedName>
    <definedName name="A125254682L">Data4!$HE$1:$HE$10,Data4!$HE$11:$HE$20</definedName>
    <definedName name="A125254682L_Data">Data4!$HE$11:$HE$20</definedName>
    <definedName name="A125254682L_Latest">Data4!$HE$20</definedName>
    <definedName name="A125254686W">Data4!$BZ$1:$BZ$10,Data4!$BZ$11:$BZ$20</definedName>
    <definedName name="A125254686W_Data">Data4!$BZ$11:$BZ$20</definedName>
    <definedName name="A125254686W_Latest">Data4!$BZ$20</definedName>
    <definedName name="A125255042J">Data2!$AL$1:$AL$10,Data2!$AL$11:$AL$20</definedName>
    <definedName name="A125255042J_Data">Data2!$AL$11:$AL$20</definedName>
    <definedName name="A125255042J_Latest">Data2!$AL$20</definedName>
    <definedName name="A125255046T">Data1!$GP$1:$GP$10,Data1!$GP$11:$GP$20</definedName>
    <definedName name="A125255046T_Data">Data1!$GP$11:$GP$20</definedName>
    <definedName name="A125255046T_Latest">Data1!$GP$20</definedName>
    <definedName name="A125255050J">Data1!$II$1:$II$10,Data1!$II$11:$II$20</definedName>
    <definedName name="A125255050J_Data">Data1!$II$11:$II$20</definedName>
    <definedName name="A125255050J_Latest">Data1!$II$20</definedName>
    <definedName name="A125255054T">Data2!$H$1:$H$10,Data2!$H$11:$H$20</definedName>
    <definedName name="A125255054T_Data">Data2!$H$11:$H$20</definedName>
    <definedName name="A125255054T_Latest">Data2!$H$20</definedName>
    <definedName name="A125255058A">Data2!$W$1:$W$10,Data2!$W$11:$W$20</definedName>
    <definedName name="A125255058A_Data">Data2!$W$11:$W$20</definedName>
    <definedName name="A125255058A_Latest">Data2!$W$20</definedName>
    <definedName name="A125255062T">Data2!$BP$1:$BP$10,Data2!$BP$11:$BP$20</definedName>
    <definedName name="A125255062T_Data">Data2!$BP$11:$BP$20</definedName>
    <definedName name="A125255062T_Latest">Data2!$BP$20</definedName>
    <definedName name="A125255066A">Data1!$GA$1:$GA$10,Data1!$GA$11:$GA$20</definedName>
    <definedName name="A125255066A_Data">Data1!$GA$11:$GA$20</definedName>
    <definedName name="A125255066A_Latest">Data1!$GA$20</definedName>
    <definedName name="A125255070T">Data1!$HE$1:$HE$10,Data1!$HE$11:$HE$20</definedName>
    <definedName name="A125255070T_Data">Data1!$HE$11:$HE$20</definedName>
    <definedName name="A125255070T_Latest">Data1!$HE$20</definedName>
    <definedName name="A125255074A">Data1!$HT$1:$HT$10,Data1!$HT$11:$HT$20</definedName>
    <definedName name="A125255074A_Data">Data1!$HT$11:$HT$20</definedName>
    <definedName name="A125255074A_Latest">Data1!$HT$20</definedName>
    <definedName name="A125255078K">Data2!$BA$1:$BA$10,Data2!$BA$11:$BA$20</definedName>
    <definedName name="A125255078K_Data">Data2!$BA$11:$BA$20</definedName>
    <definedName name="A125255078K_Latest">Data2!$BA$20</definedName>
    <definedName name="A125255082A">Data1!$FL$1:$FL$10,Data1!$FL$11:$FL$20</definedName>
    <definedName name="A125255082A_Data">Data1!$FL$11:$FL$20</definedName>
    <definedName name="A125255082A_Latest">Data1!$FL$20</definedName>
    <definedName name="A125255438C">Data3!$DN$1:$DN$10,Data3!$DN$11:$DN$20</definedName>
    <definedName name="A125255438C_Data">Data3!$DN$11:$DN$20</definedName>
    <definedName name="A125255438C_Latest">Data3!$DN$20</definedName>
    <definedName name="A125255442V">Data3!$AB$1:$AB$10,Data3!$AB$11:$AB$20</definedName>
    <definedName name="A125255442V_Data">Data3!$AB$11:$AB$20</definedName>
    <definedName name="A125255442V_Latest">Data3!$AB$20</definedName>
    <definedName name="A125255446C">Data3!$BU$1:$BU$10,Data3!$BU$11:$BU$20</definedName>
    <definedName name="A125255446C_Data">Data3!$BU$11:$BU$20</definedName>
    <definedName name="A125255446C_Latest">Data3!$BU$20</definedName>
    <definedName name="A125255450V">Data3!$CJ$1:$CJ$10,Data3!$CJ$11:$CJ$20</definedName>
    <definedName name="A125255450V_Data">Data3!$CJ$11:$CJ$20</definedName>
    <definedName name="A125255450V_Latest">Data3!$CJ$20</definedName>
    <definedName name="A125255454C">Data3!$CY$1:$CY$10,Data3!$CY$11:$CY$20</definedName>
    <definedName name="A125255454C_Data">Data3!$CY$11:$CY$20</definedName>
    <definedName name="A125255454C_Latest">Data3!$CY$20</definedName>
    <definedName name="A125255458L">Data3!$ER$1:$ER$10,Data3!$ER$11:$ER$20</definedName>
    <definedName name="A125255458L_Data">Data3!$ER$11:$ER$20</definedName>
    <definedName name="A125255458L_Latest">Data3!$ER$20</definedName>
    <definedName name="A125255462C">Data3!$M$1:$M$10,Data3!$M$11:$M$20</definedName>
    <definedName name="A125255462C_Data">Data3!$M$11:$M$20</definedName>
    <definedName name="A125255462C_Latest">Data3!$M$20</definedName>
    <definedName name="A125255466L">Data3!$AQ$1:$AQ$10,Data3!$AQ$11:$AQ$20</definedName>
    <definedName name="A125255466L_Data">Data3!$AQ$11:$AQ$20</definedName>
    <definedName name="A125255466L_Latest">Data3!$AQ$20</definedName>
    <definedName name="A125255470C">Data3!$BF$1:$BF$10,Data3!$BF$11:$BF$20</definedName>
    <definedName name="A125255470C_Data">Data3!$BF$11:$BF$20</definedName>
    <definedName name="A125255470C_Latest">Data3!$BF$20</definedName>
    <definedName name="A125255474L">Data3!$EC$1:$EC$10,Data3!$EC$11:$EC$20</definedName>
    <definedName name="A125255474L_Data">Data3!$EC$11:$EC$20</definedName>
    <definedName name="A125255474L_Latest">Data3!$EC$20</definedName>
    <definedName name="A125255478W">Data2!$IN$1:$IN$10,Data2!$IN$11:$IN$20</definedName>
    <definedName name="A125255478W_Data">Data2!$IN$11:$IN$20</definedName>
    <definedName name="A125255478W_Latest">Data2!$IN$20</definedName>
    <definedName name="A125255834F">Data4!$AG$1:$AG$10,Data4!$AG$11:$AG$20</definedName>
    <definedName name="A125255834F_Data">Data4!$AG$11:$AG$20</definedName>
    <definedName name="A125255834F_Latest">Data4!$AG$20</definedName>
    <definedName name="A125255838R">Data3!$GK$1:$GK$10,Data3!$GK$11:$GK$20</definedName>
    <definedName name="A125255838R_Data">Data3!$GK$11:$GK$20</definedName>
    <definedName name="A125255838R_Latest">Data3!$GK$20</definedName>
    <definedName name="A125255842F">Data3!$ID$1:$ID$10,Data3!$ID$11:$ID$20</definedName>
    <definedName name="A125255842F_Data">Data3!$ID$11:$ID$20</definedName>
    <definedName name="A125255842F_Latest">Data3!$ID$20</definedName>
    <definedName name="A125255846R">Data4!$C$1:$C$10,Data4!$C$11:$C$20</definedName>
    <definedName name="A125255846R_Data">Data4!$C$11:$C$20</definedName>
    <definedName name="A125255846R_Latest">Data4!$C$20</definedName>
    <definedName name="A125255850F">Data4!$R$1:$R$10,Data4!$R$11:$R$20</definedName>
    <definedName name="A125255850F_Data">Data4!$R$11:$R$20</definedName>
    <definedName name="A125255850F_Latest">Data4!$R$20</definedName>
    <definedName name="A125255854R">Data4!$BK$1:$BK$10,Data4!$BK$11:$BK$20</definedName>
    <definedName name="A125255854R_Data">Data4!$BK$11:$BK$20</definedName>
    <definedName name="A125255854R_Latest">Data4!$BK$20</definedName>
    <definedName name="A125255858X">Data3!$FV$1:$FV$10,Data3!$FV$11:$FV$20</definedName>
    <definedName name="A125255858X_Data">Data3!$FV$11:$FV$20</definedName>
    <definedName name="A125255858X_Latest">Data3!$FV$20</definedName>
    <definedName name="A125255862R">Data3!$GZ$1:$GZ$10,Data3!$GZ$11:$GZ$20</definedName>
    <definedName name="A125255862R_Data">Data3!$GZ$11:$GZ$20</definedName>
    <definedName name="A125255862R_Latest">Data3!$GZ$20</definedName>
    <definedName name="A125255866X">Data3!$HO$1:$HO$10,Data3!$HO$11:$HO$20</definedName>
    <definedName name="A125255866X_Data">Data3!$HO$11:$HO$20</definedName>
    <definedName name="A125255866X_Latest">Data3!$HO$20</definedName>
    <definedName name="A125255870R">Data4!$AV$1:$AV$10,Data4!$AV$11:$AV$20</definedName>
    <definedName name="A125255870R_Data">Data4!$AV$11:$AV$20</definedName>
    <definedName name="A125255870R_Latest">Data4!$AV$20</definedName>
    <definedName name="A125255874X">Data3!$FG$1:$FG$10,Data3!$FG$11:$FG$20</definedName>
    <definedName name="A125255874X_Data">Data3!$FG$11:$FG$20</definedName>
    <definedName name="A125255874X_Latest">Data3!$FG$20</definedName>
    <definedName name="A125256230K">Data1!$DY$1:$DY$10,Data1!$DY$11:$DY$20</definedName>
    <definedName name="A125256230K_Data">Data1!$DY$11:$DY$20</definedName>
    <definedName name="A125256230K_Latest">Data1!$DY$20</definedName>
    <definedName name="A125256234V">Data1!$AM$1:$AM$10,Data1!$AM$11:$AM$20</definedName>
    <definedName name="A125256234V_Data">Data1!$AM$11:$AM$20</definedName>
    <definedName name="A125256234V_Latest">Data1!$AM$20</definedName>
    <definedName name="A125256238C">Data1!$CF$1:$CF$10,Data1!$CF$11:$CF$20</definedName>
    <definedName name="A125256238C_Data">Data1!$CF$11:$CF$20</definedName>
    <definedName name="A125256238C_Latest">Data1!$CF$20</definedName>
    <definedName name="A125256242V">Data1!$CU$1:$CU$10,Data1!$CU$11:$CU$20</definedName>
    <definedName name="A125256242V_Data">Data1!$CU$11:$CU$20</definedName>
    <definedName name="A125256242V_Latest">Data1!$CU$20</definedName>
    <definedName name="A125256246C">Data1!$DJ$1:$DJ$10,Data1!$DJ$11:$DJ$20</definedName>
    <definedName name="A125256246C_Data">Data1!$DJ$11:$DJ$20</definedName>
    <definedName name="A125256246C_Latest">Data1!$DJ$20</definedName>
    <definedName name="A125256250V">Data1!$FC$1:$FC$10,Data1!$FC$11:$FC$20</definedName>
    <definedName name="A125256250V_Data">Data1!$FC$11:$FC$20</definedName>
    <definedName name="A125256250V_Latest">Data1!$FC$20</definedName>
    <definedName name="A125256254C">Data1!$X$1:$X$10,Data1!$X$11:$X$20</definedName>
    <definedName name="A125256254C_Data">Data1!$X$11:$X$20</definedName>
    <definedName name="A125256254C_Latest">Data1!$X$20</definedName>
    <definedName name="A125256258L">Data1!$BB$1:$BB$10,Data1!$BB$11:$BB$20</definedName>
    <definedName name="A125256258L_Data">Data1!$BB$11:$BB$20</definedName>
    <definedName name="A125256258L_Latest">Data1!$BB$20</definedName>
    <definedName name="A125256262C">Data1!$BQ$1:$BQ$10,Data1!$BQ$11:$BQ$20</definedName>
    <definedName name="A125256262C_Data">Data1!$BQ$11:$BQ$20</definedName>
    <definedName name="A125256262C_Latest">Data1!$BQ$20</definedName>
    <definedName name="A125256266L">Data1!$EN$1:$EN$10,Data1!$EN$11:$EN$20</definedName>
    <definedName name="A125256266L_Data">Data1!$EN$11:$EN$20</definedName>
    <definedName name="A125256266L_Latest">Data1!$EN$20</definedName>
    <definedName name="A125256270C">Data1!$I$1:$I$10,Data1!$I$11:$I$20</definedName>
    <definedName name="A125256270C_Data">Data1!$I$11:$I$20</definedName>
    <definedName name="A125256270C_Latest">Data1!$I$20</definedName>
    <definedName name="A125256274L">Data10!$X$1:$X$10,Data10!$X$11:$X$20</definedName>
    <definedName name="A125256274L_Data">Data10!$X$11:$X$20</definedName>
    <definedName name="A125256274L_Latest">Data10!$X$20</definedName>
    <definedName name="A125256278W">Data9!$GB$1:$GB$10,Data9!$GB$11:$GB$20</definedName>
    <definedName name="A125256278W_Data">Data9!$GB$11:$GB$20</definedName>
    <definedName name="A125256278W_Latest">Data9!$GB$20</definedName>
    <definedName name="A125256282L">Data9!$HU$1:$HU$10,Data9!$HU$11:$HU$20</definedName>
    <definedName name="A125256282L_Data">Data9!$HU$11:$HU$20</definedName>
    <definedName name="A125256282L_Latest">Data9!$HU$20</definedName>
    <definedName name="A125256286W">Data9!$IJ$1:$IJ$10,Data9!$IJ$11:$IJ$20</definedName>
    <definedName name="A125256286W_Data">Data9!$IJ$11:$IJ$20</definedName>
    <definedName name="A125256286W_Latest">Data9!$IJ$20</definedName>
    <definedName name="A125256290L">Data10!$I$1:$I$10,Data10!$I$11:$I$20</definedName>
    <definedName name="A125256290L_Data">Data10!$I$11:$I$20</definedName>
    <definedName name="A125256290L_Latest">Data10!$I$20</definedName>
    <definedName name="A125256294W">Data10!$BB$1:$BB$10,Data10!$BB$11:$BB$20</definedName>
    <definedName name="A125256294W_Data">Data10!$BB$11:$BB$20</definedName>
    <definedName name="A125256294W_Latest">Data10!$BB$20</definedName>
    <definedName name="A125256298F">Data9!$FM$1:$FM$10,Data9!$FM$11:$FM$20</definedName>
    <definedName name="A125256298F_Data">Data9!$FM$11:$FM$20</definedName>
    <definedName name="A125256298F_Latest">Data9!$FM$20</definedName>
    <definedName name="A125256302K">Data9!$GQ$1:$GQ$10,Data9!$GQ$11:$GQ$20</definedName>
    <definedName name="A125256302K_Data">Data9!$GQ$11:$GQ$20</definedName>
    <definedName name="A125256302K_Latest">Data9!$GQ$20</definedName>
    <definedName name="A125256306V">Data9!$HF$1:$HF$10,Data9!$HF$11:$HF$20</definedName>
    <definedName name="A125256306V_Data">Data9!$HF$11:$HF$20</definedName>
    <definedName name="A125256306V_Latest">Data9!$HF$20</definedName>
    <definedName name="A125256310K">Data10!$AM$1:$AM$10,Data10!$AM$11:$AM$20</definedName>
    <definedName name="A125256310K_Data">Data10!$AM$11:$AM$20</definedName>
    <definedName name="A125256310K_Latest">Data10!$AM$20</definedName>
    <definedName name="A125256314V">Data9!$EX$1:$EX$10,Data9!$EX$11:$EX$20</definedName>
    <definedName name="A125256314V_Data">Data9!$EX$11:$EX$20</definedName>
    <definedName name="A125256314V_Latest">Data9!$EX$20</definedName>
    <definedName name="A125256318C">Data6!$AH$1:$AH$10,Data6!$AH$11:$AH$20</definedName>
    <definedName name="A125256318C_Data">Data6!$AH$11:$AH$20</definedName>
    <definedName name="A125256318C_Latest">Data6!$AH$20</definedName>
    <definedName name="A125256322V">Data5!$GL$1:$GL$10,Data5!$GL$11:$GL$20</definedName>
    <definedName name="A125256322V_Data">Data5!$GL$11:$GL$20</definedName>
    <definedName name="A125256322V_Latest">Data5!$GL$20</definedName>
    <definedName name="A125256326C">Data5!$IE$1:$IE$10,Data5!$IE$11:$IE$20</definedName>
    <definedName name="A125256326C_Data">Data5!$IE$11:$IE$20</definedName>
    <definedName name="A125256326C_Latest">Data5!$IE$20</definedName>
    <definedName name="A125256330V">Data6!$D$1:$D$10,Data6!$D$11:$D$20</definedName>
    <definedName name="A125256330V_Data">Data6!$D$11:$D$20</definedName>
    <definedName name="A125256330V_Latest">Data6!$D$20</definedName>
    <definedName name="A125256334C">Data6!$S$1:$S$10,Data6!$S$11:$S$20</definedName>
    <definedName name="A125256334C_Data">Data6!$S$11:$S$20</definedName>
    <definedName name="A125256334C_Latest">Data6!$S$20</definedName>
    <definedName name="A125256338L">Data6!$BL$1:$BL$10,Data6!$BL$11:$BL$20</definedName>
    <definedName name="A125256338L_Data">Data6!$BL$11:$BL$20</definedName>
    <definedName name="A125256338L_Latest">Data6!$BL$20</definedName>
    <definedName name="A125256342C">Data5!$FW$1:$FW$10,Data5!$FW$11:$FW$20</definedName>
    <definedName name="A125256342C_Data">Data5!$FW$11:$FW$20</definedName>
    <definedName name="A125256342C_Latest">Data5!$FW$20</definedName>
    <definedName name="A125256346L">Data5!$HA$1:$HA$10,Data5!$HA$11:$HA$20</definedName>
    <definedName name="A125256346L_Data">Data5!$HA$11:$HA$20</definedName>
    <definedName name="A125256346L_Latest">Data5!$HA$20</definedName>
    <definedName name="A125256350C">Data5!$HP$1:$HP$10,Data5!$HP$11:$HP$20</definedName>
    <definedName name="A125256350C_Data">Data5!$HP$11:$HP$20</definedName>
    <definedName name="A125256350C_Latest">Data5!$HP$20</definedName>
    <definedName name="A125256354L">Data6!$AW$1:$AW$10,Data6!$AW$11:$AW$20</definedName>
    <definedName name="A125256354L_Data">Data6!$AW$11:$AW$20</definedName>
    <definedName name="A125256354L_Latest">Data6!$AW$20</definedName>
    <definedName name="A125256358W">Data5!$FH$1:$FH$10,Data5!$FH$11:$FH$20</definedName>
    <definedName name="A125256358W_Data">Data5!$FH$11:$FH$20</definedName>
    <definedName name="A125256358W_Latest">Data5!$FH$20</definedName>
    <definedName name="A125256362L">Data8!$AC$1:$AC$10,Data8!$AC$11:$AC$20</definedName>
    <definedName name="A125256362L_Data">Data8!$AC$11:$AC$20</definedName>
    <definedName name="A125256362L_Latest">Data8!$AC$20</definedName>
    <definedName name="A125256366W">Data7!$GG$1:$GG$10,Data7!$GG$11:$GG$20</definedName>
    <definedName name="A125256366W_Data">Data7!$GG$11:$GG$20</definedName>
    <definedName name="A125256366W_Latest">Data7!$GG$20</definedName>
    <definedName name="A125256370L">Data7!$HZ$1:$HZ$10,Data7!$HZ$11:$HZ$20</definedName>
    <definedName name="A125256370L_Data">Data7!$HZ$11:$HZ$20</definedName>
    <definedName name="A125256370L_Latest">Data7!$HZ$20</definedName>
    <definedName name="A125256374W">Data7!$IO$1:$IO$10,Data7!$IO$11:$IO$20</definedName>
    <definedName name="A125256374W_Data">Data7!$IO$11:$IO$20</definedName>
    <definedName name="A125256374W_Latest">Data7!$IO$20</definedName>
    <definedName name="A125256378F">Data8!$N$1:$N$10,Data8!$N$11:$N$20</definedName>
    <definedName name="A125256378F_Data">Data8!$N$11:$N$20</definedName>
    <definedName name="A125256378F_Latest">Data8!$N$20</definedName>
    <definedName name="A125256382W">Data8!$BG$1:$BG$10,Data8!$BG$11:$BG$20</definedName>
    <definedName name="A125256382W_Data">Data8!$BG$11:$BG$20</definedName>
    <definedName name="A125256382W_Latest">Data8!$BG$20</definedName>
    <definedName name="A125256386F">Data7!$FR$1:$FR$10,Data7!$FR$11:$FR$20</definedName>
    <definedName name="A125256386F_Data">Data7!$FR$11:$FR$20</definedName>
    <definedName name="A125256386F_Latest">Data7!$FR$20</definedName>
    <definedName name="A125256390W">Data7!$GV$1:$GV$10,Data7!$GV$11:$GV$20</definedName>
    <definedName name="A125256390W_Data">Data7!$GV$11:$GV$20</definedName>
    <definedName name="A125256390W_Latest">Data7!$GV$20</definedName>
    <definedName name="A125256394F">Data7!$HK$1:$HK$10,Data7!$HK$11:$HK$20</definedName>
    <definedName name="A125256394F_Data">Data7!$HK$11:$HK$20</definedName>
    <definedName name="A125256394F_Latest">Data7!$HK$20</definedName>
    <definedName name="A125256398R">Data8!$AR$1:$AR$10,Data8!$AR$11:$AR$20</definedName>
    <definedName name="A125256398R_Data">Data8!$AR$11:$AR$20</definedName>
    <definedName name="A125256398R_Latest">Data8!$AR$20</definedName>
    <definedName name="A125256402V">Data7!$FC$1:$FC$10,Data7!$FC$11:$FC$20</definedName>
    <definedName name="A125256402V_Data">Data7!$FC$11:$FC$20</definedName>
    <definedName name="A125256402V_Latest">Data7!$FC$20</definedName>
    <definedName name="A125256406C">Data8!$GL$1:$GL$10,Data8!$GL$11:$GL$20</definedName>
    <definedName name="A125256406C_Data">Data8!$GL$11:$GL$20</definedName>
    <definedName name="A125256406C_Latest">Data8!$GL$20</definedName>
    <definedName name="A125256410V">Data8!$CZ$1:$CZ$10,Data8!$CZ$11:$CZ$20</definedName>
    <definedName name="A125256410V_Data">Data8!$CZ$11:$CZ$20</definedName>
    <definedName name="A125256410V_Latest">Data8!$CZ$20</definedName>
    <definedName name="A125256414C">Data8!$ES$1:$ES$10,Data8!$ES$11:$ES$20</definedName>
    <definedName name="A125256414C_Data">Data8!$ES$11:$ES$20</definedName>
    <definedName name="A125256414C_Latest">Data8!$ES$20</definedName>
    <definedName name="A125256418L">Data8!$FH$1:$FH$10,Data8!$FH$11:$FH$20</definedName>
    <definedName name="A125256418L_Data">Data8!$FH$11:$FH$20</definedName>
    <definedName name="A125256418L_Latest">Data8!$FH$20</definedName>
    <definedName name="A125256422C">Data8!$FW$1:$FW$10,Data8!$FW$11:$FW$20</definedName>
    <definedName name="A125256422C_Data">Data8!$FW$11:$FW$20</definedName>
    <definedName name="A125256422C_Latest">Data8!$FW$20</definedName>
    <definedName name="A125256426L">Data8!$HP$1:$HP$10,Data8!$HP$11:$HP$20</definedName>
    <definedName name="A125256426L_Data">Data8!$HP$11:$HP$20</definedName>
    <definedName name="A125256426L_Latest">Data8!$HP$20</definedName>
    <definedName name="A125256430C">Data8!$CK$1:$CK$10,Data8!$CK$11:$CK$20</definedName>
    <definedName name="A125256430C_Data">Data8!$CK$11:$CK$20</definedName>
    <definedName name="A125256430C_Latest">Data8!$CK$20</definedName>
    <definedName name="A125256434L">Data8!$DO$1:$DO$10,Data8!$DO$11:$DO$20</definedName>
    <definedName name="A125256434L_Data">Data8!$DO$11:$DO$20</definedName>
    <definedName name="A125256434L_Latest">Data8!$DO$20</definedName>
    <definedName name="A125256438W">Data8!$ED$1:$ED$10,Data8!$ED$11:$ED$20</definedName>
    <definedName name="A125256438W_Data">Data8!$ED$11:$ED$20</definedName>
    <definedName name="A125256438W_Latest">Data8!$ED$20</definedName>
    <definedName name="A125256442L">Data8!$HA$1:$HA$10,Data8!$HA$11:$HA$20</definedName>
    <definedName name="A125256442L_Data">Data8!$HA$11:$HA$20</definedName>
    <definedName name="A125256442L_Latest">Data8!$HA$20</definedName>
    <definedName name="A125256446W">Data8!$BV$1:$BV$10,Data8!$BV$11:$BV$20</definedName>
    <definedName name="A125256446W_Data">Data8!$BV$11:$BV$20</definedName>
    <definedName name="A125256446W_Latest">Data8!$BV$20</definedName>
    <definedName name="A125256450L">Data9!$DE$1:$DE$10,Data9!$DE$11:$DE$20</definedName>
    <definedName name="A125256450L_Data">Data9!$DE$11:$DE$20</definedName>
    <definedName name="A125256450L_Latest">Data9!$DE$20</definedName>
    <definedName name="A125256454W">Data9!$S$1:$S$10,Data9!$S$11:$S$20</definedName>
    <definedName name="A125256454W_Data">Data9!$S$11:$S$20</definedName>
    <definedName name="A125256454W_Latest">Data9!$S$20</definedName>
    <definedName name="A125256458F">Data9!$BL$1:$BL$10,Data9!$BL$11:$BL$20</definedName>
    <definedName name="A125256458F_Data">Data9!$BL$11:$BL$20</definedName>
    <definedName name="A125256458F_Latest">Data9!$BL$20</definedName>
    <definedName name="A125256462W">Data9!$CA$1:$CA$10,Data9!$CA$11:$CA$20</definedName>
    <definedName name="A125256462W_Data">Data9!$CA$11:$CA$20</definedName>
    <definedName name="A125256462W_Latest">Data9!$CA$20</definedName>
    <definedName name="A125256466F">Data9!$CP$1:$CP$10,Data9!$CP$11:$CP$20</definedName>
    <definedName name="A125256466F_Data">Data9!$CP$11:$CP$20</definedName>
    <definedName name="A125256466F_Latest">Data9!$CP$20</definedName>
    <definedName name="A125256470W">Data9!$EI$1:$EI$10,Data9!$EI$11:$EI$20</definedName>
    <definedName name="A125256470W_Data">Data9!$EI$11:$EI$20</definedName>
    <definedName name="A125256470W_Latest">Data9!$EI$20</definedName>
    <definedName name="A125256474F">Data9!$D$1:$D$10,Data9!$D$11:$D$20</definedName>
    <definedName name="A125256474F_Data">Data9!$D$11:$D$20</definedName>
    <definedName name="A125256474F_Latest">Data9!$D$20</definedName>
    <definedName name="A125256478R">Data9!$AH$1:$AH$10,Data9!$AH$11:$AH$20</definedName>
    <definedName name="A125256478R_Data">Data9!$AH$11:$AH$20</definedName>
    <definedName name="A125256478R_Latest">Data9!$AH$20</definedName>
    <definedName name="A125256482F">Data9!$AW$1:$AW$10,Data9!$AW$11:$AW$20</definedName>
    <definedName name="A125256482F_Data">Data9!$AW$11:$AW$20</definedName>
    <definedName name="A125256482F_Latest">Data9!$AW$20</definedName>
    <definedName name="A125256486R">Data9!$DT$1:$DT$10,Data9!$DT$11:$DT$20</definedName>
    <definedName name="A125256486R_Data">Data9!$DT$11:$DT$20</definedName>
    <definedName name="A125256486R_Latest">Data9!$DT$20</definedName>
    <definedName name="A125256490F">Data8!$IE$1:$IE$10,Data8!$IE$11:$IE$20</definedName>
    <definedName name="A125256490F_Data">Data8!$IE$11:$IE$20</definedName>
    <definedName name="A125256490F_Latest">Data8!$IE$20</definedName>
    <definedName name="A125256494R">Data5!$DO$1:$DO$10,Data5!$DO$11:$DO$20</definedName>
    <definedName name="A125256494R_Data">Data5!$DO$11:$DO$20</definedName>
    <definedName name="A125256494R_Latest">Data5!$DO$20</definedName>
    <definedName name="A125256498X">Data5!$AC$1:$AC$10,Data5!$AC$11:$AC$20</definedName>
    <definedName name="A125256498X_Data">Data5!$AC$11:$AC$20</definedName>
    <definedName name="A125256498X_Latest">Data5!$AC$20</definedName>
    <definedName name="A125256502C">Data5!$BV$1:$BV$10,Data5!$BV$11:$BV$20</definedName>
    <definedName name="A125256502C_Data">Data5!$BV$11:$BV$20</definedName>
    <definedName name="A125256502C_Latest">Data5!$BV$20</definedName>
    <definedName name="A125256506L">Data5!$CK$1:$CK$10,Data5!$CK$11:$CK$20</definedName>
    <definedName name="A125256506L_Data">Data5!$CK$11:$CK$20</definedName>
    <definedName name="A125256506L_Latest">Data5!$CK$20</definedName>
    <definedName name="A125256510C">Data5!$CZ$1:$CZ$10,Data5!$CZ$11:$CZ$20</definedName>
    <definedName name="A125256510C_Data">Data5!$CZ$11:$CZ$20</definedName>
    <definedName name="A125256510C_Latest">Data5!$CZ$20</definedName>
    <definedName name="A125256514L">Data5!$ES$1:$ES$10,Data5!$ES$11:$ES$20</definedName>
    <definedName name="A125256514L_Data">Data5!$ES$11:$ES$20</definedName>
    <definedName name="A125256514L_Latest">Data5!$ES$20</definedName>
    <definedName name="A125256518W">Data5!$N$1:$N$10,Data5!$N$11:$N$20</definedName>
    <definedName name="A125256518W_Data">Data5!$N$11:$N$20</definedName>
    <definedName name="A125256518W_Latest">Data5!$N$20</definedName>
    <definedName name="A125256522L">Data5!$AR$1:$AR$10,Data5!$AR$11:$AR$20</definedName>
    <definedName name="A125256522L_Data">Data5!$AR$11:$AR$20</definedName>
    <definedName name="A125256522L_Latest">Data5!$AR$20</definedName>
    <definedName name="A125256526W">Data5!$BG$1:$BG$10,Data5!$BG$11:$BG$20</definedName>
    <definedName name="A125256526W_Data">Data5!$BG$11:$BG$20</definedName>
    <definedName name="A125256526W_Latest">Data5!$BG$20</definedName>
    <definedName name="A125256530L">Data5!$ED$1:$ED$10,Data5!$ED$11:$ED$20</definedName>
    <definedName name="A125256530L_Data">Data5!$ED$11:$ED$20</definedName>
    <definedName name="A125256530L_Latest">Data5!$ED$20</definedName>
    <definedName name="A125256534W">Data4!$IO$1:$IO$10,Data4!$IO$11:$IO$20</definedName>
    <definedName name="A125256534W_Data">Data4!$IO$11:$IO$20</definedName>
    <definedName name="A125256534W_Latest">Data4!$IO$20</definedName>
    <definedName name="A125256538F">Data6!$GQ$1:$GQ$10,Data6!$GQ$11:$GQ$20</definedName>
    <definedName name="A125256538F_Data">Data6!$GQ$11:$GQ$20</definedName>
    <definedName name="A125256538F_Latest">Data6!$GQ$20</definedName>
    <definedName name="A125256542W">Data6!$DE$1:$DE$10,Data6!$DE$11:$DE$20</definedName>
    <definedName name="A125256542W_Data">Data6!$DE$11:$DE$20</definedName>
    <definedName name="A125256542W_Latest">Data6!$DE$20</definedName>
    <definedName name="A125256546F">Data6!$EX$1:$EX$10,Data6!$EX$11:$EX$20</definedName>
    <definedName name="A125256546F_Data">Data6!$EX$11:$EX$20</definedName>
    <definedName name="A125256546F_Latest">Data6!$EX$20</definedName>
    <definedName name="A125256550W">Data6!$FM$1:$FM$10,Data6!$FM$11:$FM$20</definedName>
    <definedName name="A125256550W_Data">Data6!$FM$11:$FM$20</definedName>
    <definedName name="A125256550W_Latest">Data6!$FM$20</definedName>
    <definedName name="A125256554F">Data6!$GB$1:$GB$10,Data6!$GB$11:$GB$20</definedName>
    <definedName name="A125256554F_Data">Data6!$GB$11:$GB$20</definedName>
    <definedName name="A125256554F_Latest">Data6!$GB$20</definedName>
    <definedName name="A125256558R">Data6!$HU$1:$HU$10,Data6!$HU$11:$HU$20</definedName>
    <definedName name="A125256558R_Data">Data6!$HU$11:$HU$20</definedName>
    <definedName name="A125256558R_Latest">Data6!$HU$20</definedName>
    <definedName name="A125256562F">Data6!$CP$1:$CP$10,Data6!$CP$11:$CP$20</definedName>
    <definedName name="A125256562F_Data">Data6!$CP$11:$CP$20</definedName>
    <definedName name="A125256562F_Latest">Data6!$CP$20</definedName>
    <definedName name="A125256566R">Data6!$DT$1:$DT$10,Data6!$DT$11:$DT$20</definedName>
    <definedName name="A125256566R_Data">Data6!$DT$11:$DT$20</definedName>
    <definedName name="A125256566R_Latest">Data6!$DT$20</definedName>
    <definedName name="A125256570F">Data6!$EI$1:$EI$10,Data6!$EI$11:$EI$20</definedName>
    <definedName name="A125256570F_Data">Data6!$EI$11:$EI$20</definedName>
    <definedName name="A125256570F_Latest">Data6!$EI$20</definedName>
    <definedName name="A125256574R">Data6!$HF$1:$HF$10,Data6!$HF$11:$HF$20</definedName>
    <definedName name="A125256574R_Data">Data6!$HF$11:$HF$20</definedName>
    <definedName name="A125256574R_Latest">Data6!$HF$20</definedName>
    <definedName name="A125256578X">Data6!$CA$1:$CA$10,Data6!$CA$11:$CA$20</definedName>
    <definedName name="A125256578X_Data">Data6!$CA$11:$CA$20</definedName>
    <definedName name="A125256578X_Latest">Data6!$CA$20</definedName>
    <definedName name="A125256582R">Data7!$DJ$1:$DJ$10,Data7!$DJ$11:$DJ$20</definedName>
    <definedName name="A125256582R_Data">Data7!$DJ$11:$DJ$20</definedName>
    <definedName name="A125256582R_Latest">Data7!$DJ$20</definedName>
    <definedName name="A125256586X">Data7!$X$1:$X$10,Data7!$X$11:$X$20</definedName>
    <definedName name="A125256586X_Data">Data7!$X$11:$X$20</definedName>
    <definedName name="A125256586X_Latest">Data7!$X$20</definedName>
    <definedName name="A125256590R">Data7!$BQ$1:$BQ$10,Data7!$BQ$11:$BQ$20</definedName>
    <definedName name="A125256590R_Data">Data7!$BQ$11:$BQ$20</definedName>
    <definedName name="A125256590R_Latest">Data7!$BQ$20</definedName>
    <definedName name="A125256594X">Data7!$CF$1:$CF$10,Data7!$CF$11:$CF$20</definedName>
    <definedName name="A125256594X_Data">Data7!$CF$11:$CF$20</definedName>
    <definedName name="A125256594X_Latest">Data7!$CF$20</definedName>
    <definedName name="A125256598J">Data7!$CU$1:$CU$10,Data7!$CU$11:$CU$20</definedName>
    <definedName name="A125256598J_Data">Data7!$CU$11:$CU$20</definedName>
    <definedName name="A125256598J_Latest">Data7!$CU$20</definedName>
    <definedName name="A125256602L">Data7!$EN$1:$EN$10,Data7!$EN$11:$EN$20</definedName>
    <definedName name="A125256602L_Data">Data7!$EN$11:$EN$20</definedName>
    <definedName name="A125256602L_Latest">Data7!$EN$20</definedName>
    <definedName name="A125256606W">Data7!$I$1:$I$10,Data7!$I$11:$I$20</definedName>
    <definedName name="A125256606W_Data">Data7!$I$11:$I$20</definedName>
    <definedName name="A125256606W_Latest">Data7!$I$20</definedName>
    <definedName name="A125256610L">Data7!$AM$1:$AM$10,Data7!$AM$11:$AM$20</definedName>
    <definedName name="A125256610L_Data">Data7!$AM$11:$AM$20</definedName>
    <definedName name="A125256610L_Latest">Data7!$AM$20</definedName>
    <definedName name="A125256614W">Data7!$BB$1:$BB$10,Data7!$BB$11:$BB$20</definedName>
    <definedName name="A125256614W_Data">Data7!$BB$11:$BB$20</definedName>
    <definedName name="A125256614W_Latest">Data7!$BB$20</definedName>
    <definedName name="A125256618F">Data7!$DY$1:$DY$10,Data7!$DY$11:$DY$20</definedName>
    <definedName name="A125256618F_Data">Data7!$DY$11:$DY$20</definedName>
    <definedName name="A125256618F_Latest">Data7!$DY$20</definedName>
    <definedName name="A125256622W">Data6!$IJ$1:$IJ$10,Data6!$IJ$11:$IJ$20</definedName>
    <definedName name="A125256622W_Data">Data6!$IJ$11:$IJ$20</definedName>
    <definedName name="A125256622W_Latest">Data6!$IJ$20</definedName>
    <definedName name="A125256626F">Data2!$HA$1:$HA$10,Data2!$HA$11:$HA$20</definedName>
    <definedName name="A125256626F_Data">Data2!$HA$11:$HA$20</definedName>
    <definedName name="A125256626F_Latest">Data2!$HA$20</definedName>
    <definedName name="A125256630W">Data2!$DO$1:$DO$10,Data2!$DO$11:$DO$20</definedName>
    <definedName name="A125256630W_Data">Data2!$DO$11:$DO$20</definedName>
    <definedName name="A125256630W_Latest">Data2!$DO$20</definedName>
    <definedName name="A125256634F">Data2!$FH$1:$FH$10,Data2!$FH$11:$FH$20</definedName>
    <definedName name="A125256634F_Data">Data2!$FH$11:$FH$20</definedName>
    <definedName name="A125256634F_Latest">Data2!$FH$20</definedName>
    <definedName name="A125256638R">Data2!$FW$1:$FW$10,Data2!$FW$11:$FW$20</definedName>
    <definedName name="A125256638R_Data">Data2!$FW$11:$FW$20</definedName>
    <definedName name="A125256638R_Latest">Data2!$FW$20</definedName>
    <definedName name="A125256642F">Data2!$GL$1:$GL$10,Data2!$GL$11:$GL$20</definedName>
    <definedName name="A125256642F_Data">Data2!$GL$11:$GL$20</definedName>
    <definedName name="A125256642F_Latest">Data2!$GL$20</definedName>
    <definedName name="A125256646R">Data2!$IE$1:$IE$10,Data2!$IE$11:$IE$20</definedName>
    <definedName name="A125256646R_Data">Data2!$IE$11:$IE$20</definedName>
    <definedName name="A125256646R_Latest">Data2!$IE$20</definedName>
    <definedName name="A125256650F">Data2!$CZ$1:$CZ$10,Data2!$CZ$11:$CZ$20</definedName>
    <definedName name="A125256650F_Data">Data2!$CZ$11:$CZ$20</definedName>
    <definedName name="A125256650F_Latest">Data2!$CZ$20</definedName>
    <definedName name="A125256654R">Data2!$ED$1:$ED$10,Data2!$ED$11:$ED$20</definedName>
    <definedName name="A125256654R_Data">Data2!$ED$11:$ED$20</definedName>
    <definedName name="A125256654R_Latest">Data2!$ED$20</definedName>
    <definedName name="A125256658X">Data2!$ES$1:$ES$10,Data2!$ES$11:$ES$20</definedName>
    <definedName name="A125256658X_Data">Data2!$ES$11:$ES$20</definedName>
    <definedName name="A125256658X_Latest">Data2!$ES$20</definedName>
    <definedName name="A125256662R">Data2!$HP$1:$HP$10,Data2!$HP$11:$HP$20</definedName>
    <definedName name="A125256662R_Data">Data2!$HP$11:$HP$20</definedName>
    <definedName name="A125256662R_Latest">Data2!$HP$20</definedName>
    <definedName name="A125256666X">Data2!$CK$1:$CK$10,Data2!$CK$11:$CK$20</definedName>
    <definedName name="A125256666X_Data">Data2!$CK$11:$CK$20</definedName>
    <definedName name="A125256666X_Latest">Data2!$CK$20</definedName>
    <definedName name="A125257022K">Data4!$GV$1:$GV$10,Data4!$GV$11:$GV$20</definedName>
    <definedName name="A125257022K_Data">Data4!$GV$11:$GV$20</definedName>
    <definedName name="A125257022K_Latest">Data4!$GV$20</definedName>
    <definedName name="A125257026V">Data4!$DJ$1:$DJ$10,Data4!$DJ$11:$DJ$20</definedName>
    <definedName name="A125257026V_Data">Data4!$DJ$11:$DJ$20</definedName>
    <definedName name="A125257026V_Latest">Data4!$DJ$20</definedName>
    <definedName name="A125257030K">Data4!$FC$1:$FC$10,Data4!$FC$11:$FC$20</definedName>
    <definedName name="A125257030K_Data">Data4!$FC$11:$FC$20</definedName>
    <definedName name="A125257030K_Latest">Data4!$FC$20</definedName>
    <definedName name="A125257034V">Data4!$FR$1:$FR$10,Data4!$FR$11:$FR$20</definedName>
    <definedName name="A125257034V_Data">Data4!$FR$11:$FR$20</definedName>
    <definedName name="A125257034V_Latest">Data4!$FR$20</definedName>
    <definedName name="A125257038C">Data4!$GG$1:$GG$10,Data4!$GG$11:$GG$20</definedName>
    <definedName name="A125257038C_Data">Data4!$GG$11:$GG$20</definedName>
    <definedName name="A125257038C_Latest">Data4!$GG$20</definedName>
    <definedName name="A125257042V">Data4!$HZ$1:$HZ$10,Data4!$HZ$11:$HZ$20</definedName>
    <definedName name="A125257042V_Data">Data4!$HZ$11:$HZ$20</definedName>
    <definedName name="A125257042V_Latest">Data4!$HZ$20</definedName>
    <definedName name="A125257046C">Data4!$CU$1:$CU$10,Data4!$CU$11:$CU$20</definedName>
    <definedName name="A125257046C_Data">Data4!$CU$11:$CU$20</definedName>
    <definedName name="A125257046C_Latest">Data4!$CU$20</definedName>
    <definedName name="A125257050V">Data4!$DY$1:$DY$10,Data4!$DY$11:$DY$20</definedName>
    <definedName name="A125257050V_Data">Data4!$DY$11:$DY$20</definedName>
    <definedName name="A125257050V_Latest">Data4!$DY$20</definedName>
    <definedName name="A125257054C">Data4!$EN$1:$EN$10,Data4!$EN$11:$EN$20</definedName>
    <definedName name="A125257054C_Data">Data4!$EN$11:$EN$20</definedName>
    <definedName name="A125257054C_Latest">Data4!$EN$20</definedName>
    <definedName name="A125257058L">Data4!$HK$1:$HK$10,Data4!$HK$11:$HK$20</definedName>
    <definedName name="A125257058L_Data">Data4!$HK$11:$HK$20</definedName>
    <definedName name="A125257058L_Latest">Data4!$HK$20</definedName>
    <definedName name="A125257062C">Data4!$CF$1:$CF$10,Data4!$CF$11:$CF$20</definedName>
    <definedName name="A125257062C_Data">Data4!$CF$11:$CF$20</definedName>
    <definedName name="A125257062C_Latest">Data4!$CF$20</definedName>
    <definedName name="A125257418F">Data2!$AR$1:$AR$10,Data2!$AR$11:$AR$20</definedName>
    <definedName name="A125257418F_Data">Data2!$AR$11:$AR$20</definedName>
    <definedName name="A125257418F_Latest">Data2!$AR$20</definedName>
    <definedName name="A125257422W">Data1!$GV$1:$GV$10,Data1!$GV$11:$GV$20</definedName>
    <definedName name="A125257422W_Data">Data1!$GV$11:$GV$20</definedName>
    <definedName name="A125257422W_Latest">Data1!$GV$20</definedName>
    <definedName name="A125257426F">Data1!$IO$1:$IO$10,Data1!$IO$11:$IO$20</definedName>
    <definedName name="A125257426F_Data">Data1!$IO$11:$IO$20</definedName>
    <definedName name="A125257426F_Latest">Data1!$IO$20</definedName>
    <definedName name="A125257430W">Data2!$N$1:$N$10,Data2!$N$11:$N$20</definedName>
    <definedName name="A125257430W_Data">Data2!$N$11:$N$20</definedName>
    <definedName name="A125257430W_Latest">Data2!$N$20</definedName>
    <definedName name="A125257434F">Data2!$AC$1:$AC$10,Data2!$AC$11:$AC$20</definedName>
    <definedName name="A125257434F_Data">Data2!$AC$11:$AC$20</definedName>
    <definedName name="A125257434F_Latest">Data2!$AC$20</definedName>
    <definedName name="A125257438R">Data2!$BV$1:$BV$10,Data2!$BV$11:$BV$20</definedName>
    <definedName name="A125257438R_Data">Data2!$BV$11:$BV$20</definedName>
    <definedName name="A125257438R_Latest">Data2!$BV$20</definedName>
    <definedName name="A125257442F">Data1!$GG$1:$GG$10,Data1!$GG$11:$GG$20</definedName>
    <definedName name="A125257442F_Data">Data1!$GG$11:$GG$20</definedName>
    <definedName name="A125257442F_Latest">Data1!$GG$20</definedName>
    <definedName name="A125257446R">Data1!$HK$1:$HK$10,Data1!$HK$11:$HK$20</definedName>
    <definedName name="A125257446R_Data">Data1!$HK$11:$HK$20</definedName>
    <definedName name="A125257446R_Latest">Data1!$HK$20</definedName>
    <definedName name="A125257450F">Data1!$HZ$1:$HZ$10,Data1!$HZ$11:$HZ$20</definedName>
    <definedName name="A125257450F_Data">Data1!$HZ$11:$HZ$20</definedName>
    <definedName name="A125257450F_Latest">Data1!$HZ$20</definedName>
    <definedName name="A125257454R">Data2!$BG$1:$BG$10,Data2!$BG$11:$BG$20</definedName>
    <definedName name="A125257454R_Data">Data2!$BG$11:$BG$20</definedName>
    <definedName name="A125257454R_Latest">Data2!$BG$20</definedName>
    <definedName name="A125257458X">Data1!$FR$1:$FR$10,Data1!$FR$11:$FR$20</definedName>
    <definedName name="A125257458X_Data">Data1!$FR$11:$FR$20</definedName>
    <definedName name="A125257458X_Latest">Data1!$FR$20</definedName>
    <definedName name="A125257814J">Data3!$DT$1:$DT$10,Data3!$DT$11:$DT$20</definedName>
    <definedName name="A125257814J_Data">Data3!$DT$11:$DT$20</definedName>
    <definedName name="A125257814J_Latest">Data3!$DT$20</definedName>
    <definedName name="A125257818T">Data3!$AH$1:$AH$10,Data3!$AH$11:$AH$20</definedName>
    <definedName name="A125257818T_Data">Data3!$AH$11:$AH$20</definedName>
    <definedName name="A125257818T_Latest">Data3!$AH$20</definedName>
    <definedName name="A125257822J">Data3!$CA$1:$CA$10,Data3!$CA$11:$CA$20</definedName>
    <definedName name="A125257822J_Data">Data3!$CA$11:$CA$20</definedName>
    <definedName name="A125257822J_Latest">Data3!$CA$20</definedName>
    <definedName name="A125257826T">Data3!$CP$1:$CP$10,Data3!$CP$11:$CP$20</definedName>
    <definedName name="A125257826T_Data">Data3!$CP$11:$CP$20</definedName>
    <definedName name="A125257826T_Latest">Data3!$CP$20</definedName>
    <definedName name="A125257830J">Data3!$DE$1:$DE$10,Data3!$DE$11:$DE$20</definedName>
    <definedName name="A125257830J_Data">Data3!$DE$11:$DE$20</definedName>
    <definedName name="A125257830J_Latest">Data3!$DE$20</definedName>
    <definedName name="A125257834T">Data3!$EX$1:$EX$10,Data3!$EX$11:$EX$20</definedName>
    <definedName name="A125257834T_Data">Data3!$EX$11:$EX$20</definedName>
    <definedName name="A125257834T_Latest">Data3!$EX$20</definedName>
    <definedName name="A125257838A">Data3!$S$1:$S$10,Data3!$S$11:$S$20</definedName>
    <definedName name="A125257838A_Data">Data3!$S$11:$S$20</definedName>
    <definedName name="A125257838A_Latest">Data3!$S$20</definedName>
    <definedName name="A125257842T">Data3!$AW$1:$AW$10,Data3!$AW$11:$AW$20</definedName>
    <definedName name="A125257842T_Data">Data3!$AW$11:$AW$20</definedName>
    <definedName name="A125257842T_Latest">Data3!$AW$20</definedName>
    <definedName name="A125257846A">Data3!$BL$1:$BL$10,Data3!$BL$11:$BL$20</definedName>
    <definedName name="A125257846A_Data">Data3!$BL$11:$BL$20</definedName>
    <definedName name="A125257846A_Latest">Data3!$BL$20</definedName>
    <definedName name="A125257850T">Data3!$EI$1:$EI$10,Data3!$EI$11:$EI$20</definedName>
    <definedName name="A125257850T_Data">Data3!$EI$11:$EI$20</definedName>
    <definedName name="A125257850T_Latest">Data3!$EI$20</definedName>
    <definedName name="A125257854A">Data3!$D$1:$D$10,Data3!$D$11:$D$20</definedName>
    <definedName name="A125257854A_Data">Data3!$D$11:$D$20</definedName>
    <definedName name="A125257854A_Latest">Data3!$D$20</definedName>
    <definedName name="A125258210L">Data4!$AM$1:$AM$10,Data4!$AM$11:$AM$20</definedName>
    <definedName name="A125258210L_Data">Data4!$AM$11:$AM$20</definedName>
    <definedName name="A125258210L_Latest">Data4!$AM$20</definedName>
    <definedName name="A125258214W">Data3!$GQ$1:$GQ$10,Data3!$GQ$11:$GQ$20</definedName>
    <definedName name="A125258214W_Data">Data3!$GQ$11:$GQ$20</definedName>
    <definedName name="A125258214W_Latest">Data3!$GQ$20</definedName>
    <definedName name="A125258218F">Data3!$IJ$1:$IJ$10,Data3!$IJ$11:$IJ$20</definedName>
    <definedName name="A125258218F_Data">Data3!$IJ$11:$IJ$20</definedName>
    <definedName name="A125258218F_Latest">Data3!$IJ$20</definedName>
    <definedName name="A125258222W">Data4!$I$1:$I$10,Data4!$I$11:$I$20</definedName>
    <definedName name="A125258222W_Data">Data4!$I$11:$I$20</definedName>
    <definedName name="A125258222W_Latest">Data4!$I$20</definedName>
    <definedName name="A125258226F">Data4!$X$1:$X$10,Data4!$X$11:$X$20</definedName>
    <definedName name="A125258226F_Data">Data4!$X$11:$X$20</definedName>
    <definedName name="A125258226F_Latest">Data4!$X$20</definedName>
    <definedName name="A125258230W">Data4!$BQ$1:$BQ$10,Data4!$BQ$11:$BQ$20</definedName>
    <definedName name="A125258230W_Data">Data4!$BQ$11:$BQ$20</definedName>
    <definedName name="A125258230W_Latest">Data4!$BQ$20</definedName>
    <definedName name="A125258234F">Data3!$GB$1:$GB$10,Data3!$GB$11:$GB$20</definedName>
    <definedName name="A125258234F_Data">Data3!$GB$11:$GB$20</definedName>
    <definedName name="A125258234F_Latest">Data3!$GB$20</definedName>
    <definedName name="A125258238R">Data3!$HF$1:$HF$10,Data3!$HF$11:$HF$20</definedName>
    <definedName name="A125258238R_Data">Data3!$HF$11:$HF$20</definedName>
    <definedName name="A125258238R_Latest">Data3!$HF$20</definedName>
    <definedName name="A125258242F">Data3!$HU$1:$HU$10,Data3!$HU$11:$HU$20</definedName>
    <definedName name="A125258242F_Data">Data3!$HU$11:$HU$20</definedName>
    <definedName name="A125258242F_Latest">Data3!$HU$20</definedName>
    <definedName name="A125258246R">Data4!$BB$1:$BB$10,Data4!$BB$11:$BB$20</definedName>
    <definedName name="A125258246R_Data">Data4!$BB$11:$BB$20</definedName>
    <definedName name="A125258246R_Latest">Data4!$BB$20</definedName>
    <definedName name="A125258250F">Data3!$FM$1:$FM$10,Data3!$FM$11:$FM$20</definedName>
    <definedName name="A125258250F_Data">Data3!$FM$11:$FM$20</definedName>
    <definedName name="A125258250F_Latest">Data3!$FM$20</definedName>
    <definedName name="A125258606J">Data1!$DV$1:$DV$10,Data1!$DV$11:$DV$20</definedName>
    <definedName name="A125258606J_Data">Data1!$DV$11:$DV$20</definedName>
    <definedName name="A125258606J_Latest">Data1!$DV$20</definedName>
    <definedName name="A125258610X">Data1!$AJ$1:$AJ$10,Data1!$AJ$11:$AJ$20</definedName>
    <definedName name="A125258610X_Data">Data1!$AJ$11:$AJ$20</definedName>
    <definedName name="A125258610X_Latest">Data1!$AJ$20</definedName>
    <definedName name="A125258614J">Data1!$CC$1:$CC$10,Data1!$CC$11:$CC$20</definedName>
    <definedName name="A125258614J_Data">Data1!$CC$11:$CC$20</definedName>
    <definedName name="A125258614J_Latest">Data1!$CC$20</definedName>
    <definedName name="A125258618T">Data1!$CR$1:$CR$10,Data1!$CR$11:$CR$20</definedName>
    <definedName name="A125258618T_Data">Data1!$CR$11:$CR$20</definedName>
    <definedName name="A125258618T_Latest">Data1!$CR$20</definedName>
    <definedName name="A125258622J">Data1!$DG$1:$DG$10,Data1!$DG$11:$DG$20</definedName>
    <definedName name="A125258622J_Data">Data1!$DG$11:$DG$20</definedName>
    <definedName name="A125258622J_Latest">Data1!$DG$20</definedName>
    <definedName name="A125258626T">Data1!$EZ$1:$EZ$10,Data1!$EZ$11:$EZ$20</definedName>
    <definedName name="A125258626T_Data">Data1!$EZ$11:$EZ$20</definedName>
    <definedName name="A125258626T_Latest">Data1!$EZ$20</definedName>
    <definedName name="A125258630J">Data1!$U$1:$U$10,Data1!$U$11:$U$20</definedName>
    <definedName name="A125258630J_Data">Data1!$U$11:$U$20</definedName>
    <definedName name="A125258630J_Latest">Data1!$U$20</definedName>
    <definedName name="A125258634T">Data1!$AY$1:$AY$10,Data1!$AY$11:$AY$20</definedName>
    <definedName name="A125258634T_Data">Data1!$AY$11:$AY$20</definedName>
    <definedName name="A125258634T_Latest">Data1!$AY$20</definedName>
    <definedName name="A125258638A">Data1!$BN$1:$BN$10,Data1!$BN$11:$BN$20</definedName>
    <definedName name="A125258638A_Data">Data1!$BN$11:$BN$20</definedName>
    <definedName name="A125258638A_Latest">Data1!$BN$20</definedName>
    <definedName name="A125258642T">Data1!$EK$1:$EK$10,Data1!$EK$11:$EK$20</definedName>
    <definedName name="A125258642T_Data">Data1!$EK$11:$EK$20</definedName>
    <definedName name="A125258642T_Latest">Data1!$EK$20</definedName>
    <definedName name="A125258646A">Data1!$F$1:$F$10,Data1!$F$11:$F$20</definedName>
    <definedName name="A125258646A_Data">Data1!$F$11:$F$20</definedName>
    <definedName name="A125258646A_Latest">Data1!$F$20</definedName>
    <definedName name="A125258650T">Data10!$U$1:$U$10,Data10!$U$11:$U$20</definedName>
    <definedName name="A125258650T_Data">Data10!$U$11:$U$20</definedName>
    <definedName name="A125258650T_Latest">Data10!$U$20</definedName>
    <definedName name="A125258654A">Data9!$FY$1:$FY$10,Data9!$FY$11:$FY$20</definedName>
    <definedName name="A125258654A_Data">Data9!$FY$11:$FY$20</definedName>
    <definedName name="A125258654A_Latest">Data9!$FY$20</definedName>
    <definedName name="A125258658K">Data9!$HR$1:$HR$10,Data9!$HR$11:$HR$20</definedName>
    <definedName name="A125258658K_Data">Data9!$HR$11:$HR$20</definedName>
    <definedName name="A125258658K_Latest">Data9!$HR$20</definedName>
    <definedName name="A125258662A">Data9!$IG$1:$IG$10,Data9!$IG$11:$IG$20</definedName>
    <definedName name="A125258662A_Data">Data9!$IG$11:$IG$20</definedName>
    <definedName name="A125258662A_Latest">Data9!$IG$20</definedName>
    <definedName name="A125258666K">Data10!$F$1:$F$10,Data10!$F$11:$F$20</definedName>
    <definedName name="A125258666K_Data">Data10!$F$11:$F$20</definedName>
    <definedName name="A125258666K_Latest">Data10!$F$20</definedName>
    <definedName name="A125258670A">Data10!$AY$1:$AY$10,Data10!$AY$11:$AY$20</definedName>
    <definedName name="A125258670A_Data">Data10!$AY$11:$AY$20</definedName>
    <definedName name="A125258670A_Latest">Data10!$AY$20</definedName>
    <definedName name="A125258674K">Data9!$FJ$1:$FJ$10,Data9!$FJ$11:$FJ$20</definedName>
    <definedName name="A125258674K_Data">Data9!$FJ$11:$FJ$20</definedName>
    <definedName name="A125258674K_Latest">Data9!$FJ$20</definedName>
    <definedName name="A125258678V">Data9!$GN$1:$GN$10,Data9!$GN$11:$GN$20</definedName>
    <definedName name="A125258678V_Data">Data9!$GN$11:$GN$20</definedName>
    <definedName name="A125258678V_Latest">Data9!$GN$20</definedName>
    <definedName name="A125258682K">Data9!$HC$1:$HC$10,Data9!$HC$11:$HC$20</definedName>
    <definedName name="A125258682K_Data">Data9!$HC$11:$HC$20</definedName>
    <definedName name="A125258682K_Latest">Data9!$HC$20</definedName>
    <definedName name="A125258686V">Data10!$AJ$1:$AJ$10,Data10!$AJ$11:$AJ$20</definedName>
    <definedName name="A125258686V_Data">Data10!$AJ$11:$AJ$20</definedName>
    <definedName name="A125258686V_Latest">Data10!$AJ$20</definedName>
    <definedName name="A125258690K">Data9!$EU$1:$EU$10,Data9!$EU$11:$EU$20</definedName>
    <definedName name="A125258690K_Data">Data9!$EU$11:$EU$20</definedName>
    <definedName name="A125258690K_Latest">Data9!$EU$20</definedName>
    <definedName name="A125258694V">Data6!$AE$1:$AE$10,Data6!$AE$11:$AE$20</definedName>
    <definedName name="A125258694V_Data">Data6!$AE$11:$AE$20</definedName>
    <definedName name="A125258694V_Latest">Data6!$AE$20</definedName>
    <definedName name="A125258698C">Data5!$GI$1:$GI$10,Data5!$GI$11:$GI$20</definedName>
    <definedName name="A125258698C_Data">Data5!$GI$11:$GI$20</definedName>
    <definedName name="A125258698C_Latest">Data5!$GI$20</definedName>
    <definedName name="A125258702J">Data5!$IB$1:$IB$10,Data5!$IB$11:$IB$20</definedName>
    <definedName name="A125258702J_Data">Data5!$IB$11:$IB$20</definedName>
    <definedName name="A125258702J_Latest">Data5!$IB$20</definedName>
    <definedName name="A125258706T">Data5!$IQ$1:$IQ$10,Data5!$IQ$11:$IQ$20</definedName>
    <definedName name="A125258706T_Data">Data5!$IQ$11:$IQ$20</definedName>
    <definedName name="A125258706T_Latest">Data5!$IQ$20</definedName>
    <definedName name="A125258710J">Data6!$P$1:$P$10,Data6!$P$11:$P$20</definedName>
    <definedName name="A125258710J_Data">Data6!$P$11:$P$20</definedName>
    <definedName name="A125258710J_Latest">Data6!$P$20</definedName>
    <definedName name="A125258714T">Data6!$BI$1:$BI$10,Data6!$BI$11:$BI$20</definedName>
    <definedName name="A125258714T_Data">Data6!$BI$11:$BI$20</definedName>
    <definedName name="A125258714T_Latest">Data6!$BI$20</definedName>
    <definedName name="A125258718A">Data5!$FT$1:$FT$10,Data5!$FT$11:$FT$20</definedName>
    <definedName name="A125258718A_Data">Data5!$FT$11:$FT$20</definedName>
    <definedName name="A125258718A_Latest">Data5!$FT$20</definedName>
    <definedName name="A125258722T">Data5!$GX$1:$GX$10,Data5!$GX$11:$GX$20</definedName>
    <definedName name="A125258722T_Data">Data5!$GX$11:$GX$20</definedName>
    <definedName name="A125258722T_Latest">Data5!$GX$20</definedName>
    <definedName name="A125258726A">Data5!$HM$1:$HM$10,Data5!$HM$11:$HM$20</definedName>
    <definedName name="A125258726A_Data">Data5!$HM$11:$HM$20</definedName>
    <definedName name="A125258726A_Latest">Data5!$HM$20</definedName>
    <definedName name="A125258730T">Data6!$AT$1:$AT$10,Data6!$AT$11:$AT$20</definedName>
    <definedName name="A125258730T_Data">Data6!$AT$11:$AT$20</definedName>
    <definedName name="A125258730T_Latest">Data6!$AT$20</definedName>
    <definedName name="A125258734A">Data5!$FE$1:$FE$10,Data5!$FE$11:$FE$20</definedName>
    <definedName name="A125258734A_Data">Data5!$FE$11:$FE$20</definedName>
    <definedName name="A125258734A_Latest">Data5!$FE$20</definedName>
    <definedName name="A125258738K">Data8!$Z$1:$Z$10,Data8!$Z$11:$Z$20</definedName>
    <definedName name="A125258738K_Data">Data8!$Z$11:$Z$20</definedName>
    <definedName name="A125258738K_Latest">Data8!$Z$20</definedName>
    <definedName name="A125258742A">Data7!$GD$1:$GD$10,Data7!$GD$11:$GD$20</definedName>
    <definedName name="A125258742A_Data">Data7!$GD$11:$GD$20</definedName>
    <definedName name="A125258742A_Latest">Data7!$GD$20</definedName>
    <definedName name="A125258746K">Data7!$HW$1:$HW$10,Data7!$HW$11:$HW$20</definedName>
    <definedName name="A125258746K_Data">Data7!$HW$11:$HW$20</definedName>
    <definedName name="A125258746K_Latest">Data7!$HW$20</definedName>
    <definedName name="A125258750A">Data7!$IL$1:$IL$10,Data7!$IL$11:$IL$20</definedName>
    <definedName name="A125258750A_Data">Data7!$IL$11:$IL$20</definedName>
    <definedName name="A125258750A_Latest">Data7!$IL$20</definedName>
    <definedName name="A125258754K">Data8!$K$1:$K$10,Data8!$K$11:$K$20</definedName>
    <definedName name="A125258754K_Data">Data8!$K$11:$K$20</definedName>
    <definedName name="A125258754K_Latest">Data8!$K$20</definedName>
    <definedName name="A125258758V">Data8!$BD$1:$BD$10,Data8!$BD$11:$BD$20</definedName>
    <definedName name="A125258758V_Data">Data8!$BD$11:$BD$20</definedName>
    <definedName name="A125258758V_Latest">Data8!$BD$20</definedName>
    <definedName name="A125258762K">Data7!$FO$1:$FO$10,Data7!$FO$11:$FO$20</definedName>
    <definedName name="A125258762K_Data">Data7!$FO$11:$FO$20</definedName>
    <definedName name="A125258762K_Latest">Data7!$FO$20</definedName>
    <definedName name="A125258766V">Data7!$GS$1:$GS$10,Data7!$GS$11:$GS$20</definedName>
    <definedName name="A125258766V_Data">Data7!$GS$11:$GS$20</definedName>
    <definedName name="A125258766V_Latest">Data7!$GS$20</definedName>
    <definedName name="A125258770K">Data7!$HH$1:$HH$10,Data7!$HH$11:$HH$20</definedName>
    <definedName name="A125258770K_Data">Data7!$HH$11:$HH$20</definedName>
    <definedName name="A125258770K_Latest">Data7!$HH$20</definedName>
    <definedName name="A125258774V">Data8!$AO$1:$AO$10,Data8!$AO$11:$AO$20</definedName>
    <definedName name="A125258774V_Data">Data8!$AO$11:$AO$20</definedName>
    <definedName name="A125258774V_Latest">Data8!$AO$20</definedName>
    <definedName name="A125258778C">Data7!$EZ$1:$EZ$10,Data7!$EZ$11:$EZ$20</definedName>
    <definedName name="A125258778C_Data">Data7!$EZ$11:$EZ$20</definedName>
    <definedName name="A125258778C_Latest">Data7!$EZ$20</definedName>
    <definedName name="A125258782V">Data8!$GI$1:$GI$10,Data8!$GI$11:$GI$20</definedName>
    <definedName name="A125258782V_Data">Data8!$GI$11:$GI$20</definedName>
    <definedName name="A125258782V_Latest">Data8!$GI$20</definedName>
    <definedName name="A125258786C">Data8!$CW$1:$CW$10,Data8!$CW$11:$CW$20</definedName>
    <definedName name="A125258786C_Data">Data8!$CW$11:$CW$20</definedName>
    <definedName name="A125258786C_Latest">Data8!$CW$20</definedName>
    <definedName name="A125258790V">Data8!$EP$1:$EP$10,Data8!$EP$11:$EP$20</definedName>
    <definedName name="A125258790V_Data">Data8!$EP$11:$EP$20</definedName>
    <definedName name="A125258790V_Latest">Data8!$EP$20</definedName>
    <definedName name="A125258794C">Data8!$FE$1:$FE$10,Data8!$FE$11:$FE$20</definedName>
    <definedName name="A125258794C_Data">Data8!$FE$11:$FE$20</definedName>
    <definedName name="A125258794C_Latest">Data8!$FE$20</definedName>
    <definedName name="A125258798L">Data8!$FT$1:$FT$10,Data8!$FT$11:$FT$20</definedName>
    <definedName name="A125258798L_Data">Data8!$FT$11:$FT$20</definedName>
    <definedName name="A125258798L_Latest">Data8!$FT$20</definedName>
    <definedName name="A125258802T">Data8!$HM$1:$HM$10,Data8!$HM$11:$HM$20</definedName>
    <definedName name="A125258802T_Data">Data8!$HM$11:$HM$20</definedName>
    <definedName name="A125258802T_Latest">Data8!$HM$20</definedName>
    <definedName name="A125258806A">Data8!$CH$1:$CH$10,Data8!$CH$11:$CH$20</definedName>
    <definedName name="A125258806A_Data">Data8!$CH$11:$CH$20</definedName>
    <definedName name="A125258806A_Latest">Data8!$CH$20</definedName>
    <definedName name="A125258810T">Data8!$DL$1:$DL$10,Data8!$DL$11:$DL$20</definedName>
    <definedName name="A125258810T_Data">Data8!$DL$11:$DL$20</definedName>
    <definedName name="A125258810T_Latest">Data8!$DL$20</definedName>
    <definedName name="A125258814A">Data8!$EA$1:$EA$10,Data8!$EA$11:$EA$20</definedName>
    <definedName name="A125258814A_Data">Data8!$EA$11:$EA$20</definedName>
    <definedName name="A125258814A_Latest">Data8!$EA$20</definedName>
    <definedName name="A125258818K">Data8!$GX$1:$GX$10,Data8!$GX$11:$GX$20</definedName>
    <definedName name="A125258818K_Data">Data8!$GX$11:$GX$20</definedName>
    <definedName name="A125258818K_Latest">Data8!$GX$20</definedName>
    <definedName name="A125258822A">Data8!$BS$1:$BS$10,Data8!$BS$11:$BS$20</definedName>
    <definedName name="A125258822A_Data">Data8!$BS$11:$BS$20</definedName>
    <definedName name="A125258822A_Latest">Data8!$BS$20</definedName>
    <definedName name="A125258826K">Data9!$DB$1:$DB$10,Data9!$DB$11:$DB$20</definedName>
    <definedName name="A125258826K_Data">Data9!$DB$11:$DB$20</definedName>
    <definedName name="A125258826K_Latest">Data9!$DB$20</definedName>
    <definedName name="A125258830A">Data9!$P$1:$P$10,Data9!$P$11:$P$20</definedName>
    <definedName name="A125258830A_Data">Data9!$P$11:$P$20</definedName>
    <definedName name="A125258830A_Latest">Data9!$P$20</definedName>
    <definedName name="A125258834K">Data9!$BI$1:$BI$10,Data9!$BI$11:$BI$20</definedName>
    <definedName name="A125258834K_Data">Data9!$BI$11:$BI$20</definedName>
    <definedName name="A125258834K_Latest">Data9!$BI$20</definedName>
    <definedName name="A125258838V">Data9!$BX$1:$BX$10,Data9!$BX$11:$BX$20</definedName>
    <definedName name="A125258838V_Data">Data9!$BX$11:$BX$20</definedName>
    <definedName name="A125258838V_Latest">Data9!$BX$20</definedName>
    <definedName name="A125258842K">Data9!$CM$1:$CM$10,Data9!$CM$11:$CM$20</definedName>
    <definedName name="A125258842K_Data">Data9!$CM$11:$CM$20</definedName>
    <definedName name="A125258842K_Latest">Data9!$CM$20</definedName>
    <definedName name="A125258846V">Data9!$EF$1:$EF$10,Data9!$EF$11:$EF$20</definedName>
    <definedName name="A125258846V_Data">Data9!$EF$11:$EF$20</definedName>
    <definedName name="A125258846V_Latest">Data9!$EF$20</definedName>
    <definedName name="A125258850K">Data8!$IQ$1:$IQ$10,Data8!$IQ$11:$IQ$20</definedName>
    <definedName name="A125258850K_Data">Data8!$IQ$11:$IQ$20</definedName>
    <definedName name="A125258850K_Latest">Data8!$IQ$20</definedName>
    <definedName name="A125258854V">Data9!$AE$1:$AE$10,Data9!$AE$11:$AE$20</definedName>
    <definedName name="A125258854V_Data">Data9!$AE$11:$AE$20</definedName>
    <definedName name="A125258854V_Latest">Data9!$AE$20</definedName>
    <definedName name="A125258858C">Data9!$AT$1:$AT$10,Data9!$AT$11:$AT$20</definedName>
    <definedName name="A125258858C_Data">Data9!$AT$11:$AT$20</definedName>
    <definedName name="A125258858C_Latest">Data9!$AT$20</definedName>
    <definedName name="A125258862V">Data9!$DQ$1:$DQ$10,Data9!$DQ$11:$DQ$20</definedName>
    <definedName name="A125258862V_Data">Data9!$DQ$11:$DQ$20</definedName>
    <definedName name="A125258862V_Latest">Data9!$DQ$20</definedName>
    <definedName name="A125258866C">Data8!$IB$1:$IB$10,Data8!$IB$11:$IB$20</definedName>
    <definedName name="A125258866C_Data">Data8!$IB$11:$IB$20</definedName>
    <definedName name="A125258866C_Latest">Data8!$IB$20</definedName>
    <definedName name="A125258870V">Data5!$DL$1:$DL$10,Data5!$DL$11:$DL$20</definedName>
    <definedName name="A125258870V_Data">Data5!$DL$11:$DL$20</definedName>
    <definedName name="A125258870V_Latest">Data5!$DL$20</definedName>
    <definedName name="A125258874C">Data5!$Z$1:$Z$10,Data5!$Z$11:$Z$20</definedName>
    <definedName name="A125258874C_Data">Data5!$Z$11:$Z$20</definedName>
    <definedName name="A125258874C_Latest">Data5!$Z$20</definedName>
    <definedName name="A125258878L">Data5!$BS$1:$BS$10,Data5!$BS$11:$BS$20</definedName>
    <definedName name="A125258878L_Data">Data5!$BS$11:$BS$20</definedName>
    <definedName name="A125258878L_Latest">Data5!$BS$20</definedName>
    <definedName name="A125258882C">Data5!$CH$1:$CH$10,Data5!$CH$11:$CH$20</definedName>
    <definedName name="A125258882C_Data">Data5!$CH$11:$CH$20</definedName>
    <definedName name="A125258882C_Latest">Data5!$CH$20</definedName>
    <definedName name="A125258886L">Data5!$CW$1:$CW$10,Data5!$CW$11:$CW$20</definedName>
    <definedName name="A125258886L_Data">Data5!$CW$11:$CW$20</definedName>
    <definedName name="A125258886L_Latest">Data5!$CW$20</definedName>
    <definedName name="A125258890C">Data5!$EP$1:$EP$10,Data5!$EP$11:$EP$20</definedName>
    <definedName name="A125258890C_Data">Data5!$EP$11:$EP$20</definedName>
    <definedName name="A125258890C_Latest">Data5!$EP$20</definedName>
    <definedName name="A125258894L">Data5!$K$1:$K$10,Data5!$K$11:$K$20</definedName>
    <definedName name="A125258894L_Data">Data5!$K$11:$K$20</definedName>
    <definedName name="A125258894L_Latest">Data5!$K$20</definedName>
    <definedName name="A125258898W">Data5!$AO$1:$AO$10,Data5!$AO$11:$AO$20</definedName>
    <definedName name="A125258898W_Data">Data5!$AO$11:$AO$20</definedName>
    <definedName name="A125258898W_Latest">Data5!$AO$20</definedName>
    <definedName name="A125258902A">Data5!$BD$1:$BD$10,Data5!$BD$11:$BD$20</definedName>
    <definedName name="A125258902A_Data">Data5!$BD$11:$BD$20</definedName>
    <definedName name="A125258902A_Latest">Data5!$BD$20</definedName>
    <definedName name="A125258906K">Data5!$EA$1:$EA$10,Data5!$EA$11:$EA$20</definedName>
    <definedName name="A125258906K_Data">Data5!$EA$11:$EA$20</definedName>
    <definedName name="A125258906K_Latest">Data5!$EA$20</definedName>
    <definedName name="A125258910A">Data4!$IL$1:$IL$10,Data4!$IL$11:$IL$20</definedName>
    <definedName name="A125258910A_Data">Data4!$IL$11:$IL$20</definedName>
    <definedName name="A125258910A_Latest">Data4!$IL$20</definedName>
    <definedName name="A125258914K">Data6!$GN$1:$GN$10,Data6!$GN$11:$GN$20</definedName>
    <definedName name="A125258914K_Data">Data6!$GN$11:$GN$20</definedName>
    <definedName name="A125258914K_Latest">Data6!$GN$20</definedName>
    <definedName name="A125258918V">Data6!$DB$1:$DB$10,Data6!$DB$11:$DB$20</definedName>
    <definedName name="A125258918V_Data">Data6!$DB$11:$DB$20</definedName>
    <definedName name="A125258918V_Latest">Data6!$DB$20</definedName>
    <definedName name="A125258922K">Data6!$EU$1:$EU$10,Data6!$EU$11:$EU$20</definedName>
    <definedName name="A125258922K_Data">Data6!$EU$11:$EU$20</definedName>
    <definedName name="A125258922K_Latest">Data6!$EU$20</definedName>
    <definedName name="A125258926V">Data6!$FJ$1:$FJ$10,Data6!$FJ$11:$FJ$20</definedName>
    <definedName name="A125258926V_Data">Data6!$FJ$11:$FJ$20</definedName>
    <definedName name="A125258926V_Latest">Data6!$FJ$20</definedName>
    <definedName name="A125258930K">Data6!$FY$1:$FY$10,Data6!$FY$11:$FY$20</definedName>
    <definedName name="A125258930K_Data">Data6!$FY$11:$FY$20</definedName>
    <definedName name="A125258930K_Latest">Data6!$FY$20</definedName>
    <definedName name="A125258934V">Data6!$HR$1:$HR$10,Data6!$HR$11:$HR$20</definedName>
    <definedName name="A125258934V_Data">Data6!$HR$11:$HR$20</definedName>
    <definedName name="A125258934V_Latest">Data6!$HR$20</definedName>
    <definedName name="A125258938C">Data6!$CM$1:$CM$10,Data6!$CM$11:$CM$20</definedName>
    <definedName name="A125258938C_Data">Data6!$CM$11:$CM$20</definedName>
    <definedName name="A125258938C_Latest">Data6!$CM$20</definedName>
    <definedName name="A125258942V">Data6!$DQ$1:$DQ$10,Data6!$DQ$11:$DQ$20</definedName>
    <definedName name="A125258942V_Data">Data6!$DQ$11:$DQ$20</definedName>
    <definedName name="A125258942V_Latest">Data6!$DQ$20</definedName>
    <definedName name="A125258946C">Data6!$EF$1:$EF$10,Data6!$EF$11:$EF$20</definedName>
    <definedName name="A125258946C_Data">Data6!$EF$11:$EF$20</definedName>
    <definedName name="A125258946C_Latest">Data6!$EF$20</definedName>
    <definedName name="A125258950V">Data6!$HC$1:$HC$10,Data6!$HC$11:$HC$20</definedName>
    <definedName name="A125258950V_Data">Data6!$HC$11:$HC$20</definedName>
    <definedName name="A125258950V_Latest">Data6!$HC$20</definedName>
    <definedName name="A125258954C">Data6!$BX$1:$BX$10,Data6!$BX$11:$BX$20</definedName>
    <definedName name="A125258954C_Data">Data6!$BX$11:$BX$20</definedName>
    <definedName name="A125258954C_Latest">Data6!$BX$20</definedName>
    <definedName name="A125258958L">Data7!$DG$1:$DG$10,Data7!$DG$11:$DG$20</definedName>
    <definedName name="A125258958L_Data">Data7!$DG$11:$DG$20</definedName>
    <definedName name="A125258958L_Latest">Data7!$DG$20</definedName>
    <definedName name="A125258962C">Data7!$U$1:$U$10,Data7!$U$11:$U$20</definedName>
    <definedName name="A125258962C_Data">Data7!$U$11:$U$20</definedName>
    <definedName name="A125258962C_Latest">Data7!$U$20</definedName>
    <definedName name="A125258966L">Data7!$BN$1:$BN$10,Data7!$BN$11:$BN$20</definedName>
    <definedName name="A125258966L_Data">Data7!$BN$11:$BN$20</definedName>
    <definedName name="A125258966L_Latest">Data7!$BN$20</definedName>
    <definedName name="A125258970C">Data7!$CC$1:$CC$10,Data7!$CC$11:$CC$20</definedName>
    <definedName name="A125258970C_Data">Data7!$CC$11:$CC$20</definedName>
    <definedName name="A125258970C_Latest">Data7!$CC$20</definedName>
    <definedName name="A125258974L">Data7!$CR$1:$CR$10,Data7!$CR$11:$CR$20</definedName>
    <definedName name="A125258974L_Data">Data7!$CR$11:$CR$20</definedName>
    <definedName name="A125258974L_Latest">Data7!$CR$20</definedName>
    <definedName name="A125258978W">Data7!$EK$1:$EK$10,Data7!$EK$11:$EK$20</definedName>
    <definedName name="A125258978W_Data">Data7!$EK$11:$EK$20</definedName>
    <definedName name="A125258978W_Latest">Data7!$EK$20</definedName>
    <definedName name="A125258982L">Data7!$F$1:$F$10,Data7!$F$11:$F$20</definedName>
    <definedName name="A125258982L_Data">Data7!$F$11:$F$20</definedName>
    <definedName name="A125258982L_Latest">Data7!$F$20</definedName>
    <definedName name="A125258986W">Data7!$AJ$1:$AJ$10,Data7!$AJ$11:$AJ$20</definedName>
    <definedName name="A125258986W_Data">Data7!$AJ$11:$AJ$20</definedName>
    <definedName name="A125258986W_Latest">Data7!$AJ$20</definedName>
    <definedName name="A125258990L">Data7!$AY$1:$AY$10,Data7!$AY$11:$AY$20</definedName>
    <definedName name="A125258990L_Data">Data7!$AY$11:$AY$20</definedName>
    <definedName name="A125258990L_Latest">Data7!$AY$20</definedName>
    <definedName name="A125258994W">Data7!$DV$1:$DV$10,Data7!$DV$11:$DV$20</definedName>
    <definedName name="A125258994W_Data">Data7!$DV$11:$DV$20</definedName>
    <definedName name="A125258994W_Latest">Data7!$DV$20</definedName>
    <definedName name="A125258998F">Data6!$IG$1:$IG$10,Data6!$IG$11:$IG$20</definedName>
    <definedName name="A125258998F_Data">Data6!$IG$11:$IG$20</definedName>
    <definedName name="A125258998F_Latest">Data6!$IG$20</definedName>
    <definedName name="A125259002L">Data2!$GX$1:$GX$10,Data2!$GX$11:$GX$20</definedName>
    <definedName name="A125259002L_Data">Data2!$GX$11:$GX$20</definedName>
    <definedName name="A125259002L_Latest">Data2!$GX$20</definedName>
    <definedName name="A125259006W">Data2!$DL$1:$DL$10,Data2!$DL$11:$DL$20</definedName>
    <definedName name="A125259006W_Data">Data2!$DL$11:$DL$20</definedName>
    <definedName name="A125259006W_Latest">Data2!$DL$20</definedName>
    <definedName name="A125259010L">Data2!$FE$1:$FE$10,Data2!$FE$11:$FE$20</definedName>
    <definedName name="A125259010L_Data">Data2!$FE$11:$FE$20</definedName>
    <definedName name="A125259010L_Latest">Data2!$FE$20</definedName>
    <definedName name="A125259014W">Data2!$FT$1:$FT$10,Data2!$FT$11:$FT$20</definedName>
    <definedName name="A125259014W_Data">Data2!$FT$11:$FT$20</definedName>
    <definedName name="A125259014W_Latest">Data2!$FT$20</definedName>
    <definedName name="A125259018F">Data2!$GI$1:$GI$10,Data2!$GI$11:$GI$20</definedName>
    <definedName name="A125259018F_Data">Data2!$GI$11:$GI$20</definedName>
    <definedName name="A125259018F_Latest">Data2!$GI$20</definedName>
    <definedName name="A125259022W">Data2!$IB$1:$IB$10,Data2!$IB$11:$IB$20</definedName>
    <definedName name="A125259022W_Data">Data2!$IB$11:$IB$20</definedName>
    <definedName name="A125259022W_Latest">Data2!$IB$20</definedName>
    <definedName name="A125259026F">Data2!$CW$1:$CW$10,Data2!$CW$11:$CW$20</definedName>
    <definedName name="A125259026F_Data">Data2!$CW$11:$CW$20</definedName>
    <definedName name="A125259026F_Latest">Data2!$CW$20</definedName>
    <definedName name="A125259030W">Data2!$EA$1:$EA$10,Data2!$EA$11:$EA$20</definedName>
    <definedName name="A125259030W_Data">Data2!$EA$11:$EA$20</definedName>
    <definedName name="A125259030W_Latest">Data2!$EA$20</definedName>
    <definedName name="A125259034F">Data2!$EP$1:$EP$10,Data2!$EP$11:$EP$20</definedName>
    <definedName name="A125259034F_Data">Data2!$EP$11:$EP$20</definedName>
    <definedName name="A125259034F_Latest">Data2!$EP$20</definedName>
    <definedName name="A125259038R">Data2!$HM$1:$HM$10,Data2!$HM$11:$HM$20</definedName>
    <definedName name="A125259038R_Data">Data2!$HM$11:$HM$20</definedName>
    <definedName name="A125259038R_Latest">Data2!$HM$20</definedName>
    <definedName name="A125259042F">Data2!$CH$1:$CH$10,Data2!$CH$11:$CH$20</definedName>
    <definedName name="A125259042F_Data">Data2!$CH$11:$CH$20</definedName>
    <definedName name="A125259042F_Latest">Data2!$CH$20</definedName>
    <definedName name="A125259398V">Data4!$GS$1:$GS$10,Data4!$GS$11:$GS$20</definedName>
    <definedName name="A125259398V_Data">Data4!$GS$11:$GS$20</definedName>
    <definedName name="A125259398V_Latest">Data4!$GS$20</definedName>
    <definedName name="A125259402X">Data4!$DG$1:$DG$10,Data4!$DG$11:$DG$20</definedName>
    <definedName name="A125259402X_Data">Data4!$DG$11:$DG$20</definedName>
    <definedName name="A125259402X_Latest">Data4!$DG$20</definedName>
    <definedName name="A125259406J">Data4!$EZ$1:$EZ$10,Data4!$EZ$11:$EZ$20</definedName>
    <definedName name="A125259406J_Data">Data4!$EZ$11:$EZ$20</definedName>
    <definedName name="A125259406J_Latest">Data4!$EZ$20</definedName>
    <definedName name="A125259410X">Data4!$FO$1:$FO$10,Data4!$FO$11:$FO$20</definedName>
    <definedName name="A125259410X_Data">Data4!$FO$11:$FO$20</definedName>
    <definedName name="A125259410X_Latest">Data4!$FO$20</definedName>
    <definedName name="A125259414J">Data4!$GD$1:$GD$10,Data4!$GD$11:$GD$20</definedName>
    <definedName name="A125259414J_Data">Data4!$GD$11:$GD$20</definedName>
    <definedName name="A125259414J_Latest">Data4!$GD$20</definedName>
    <definedName name="A125259418T">Data4!$HW$1:$HW$10,Data4!$HW$11:$HW$20</definedName>
    <definedName name="A125259418T_Data">Data4!$HW$11:$HW$20</definedName>
    <definedName name="A125259418T_Latest">Data4!$HW$20</definedName>
    <definedName name="A125259422J">Data4!$CR$1:$CR$10,Data4!$CR$11:$CR$20</definedName>
    <definedName name="A125259422J_Data">Data4!$CR$11:$CR$20</definedName>
    <definedName name="A125259422J_Latest">Data4!$CR$20</definedName>
    <definedName name="A125259426T">Data4!$DV$1:$DV$10,Data4!$DV$11:$DV$20</definedName>
    <definedName name="A125259426T_Data">Data4!$DV$11:$DV$20</definedName>
    <definedName name="A125259426T_Latest">Data4!$DV$20</definedName>
    <definedName name="A125259430J">Data4!$EK$1:$EK$10,Data4!$EK$11:$EK$20</definedName>
    <definedName name="A125259430J_Data">Data4!$EK$11:$EK$20</definedName>
    <definedName name="A125259430J_Latest">Data4!$EK$20</definedName>
    <definedName name="A125259434T">Data4!$HH$1:$HH$10,Data4!$HH$11:$HH$20</definedName>
    <definedName name="A125259434T_Data">Data4!$HH$11:$HH$20</definedName>
    <definedName name="A125259434T_Latest">Data4!$HH$20</definedName>
    <definedName name="A125259438A">Data4!$CC$1:$CC$10,Data4!$CC$11:$CC$20</definedName>
    <definedName name="A125259438A_Data">Data4!$CC$11:$CC$20</definedName>
    <definedName name="A125259438A_Latest">Data4!$CC$20</definedName>
    <definedName name="A125259794W">Data2!$AO$1:$AO$10,Data2!$AO$11:$AO$20</definedName>
    <definedName name="A125259794W_Data">Data2!$AO$11:$AO$20</definedName>
    <definedName name="A125259794W_Latest">Data2!$AO$20</definedName>
    <definedName name="A125259798F">Data1!$GS$1:$GS$10,Data1!$GS$11:$GS$20</definedName>
    <definedName name="A125259798F_Data">Data1!$GS$11:$GS$20</definedName>
    <definedName name="A125259798F_Latest">Data1!$GS$20</definedName>
    <definedName name="A125259802K">Data1!$IL$1:$IL$10,Data1!$IL$11:$IL$20</definedName>
    <definedName name="A125259802K_Data">Data1!$IL$11:$IL$20</definedName>
    <definedName name="A125259802K_Latest">Data1!$IL$20</definedName>
    <definedName name="A125259806V">Data2!$K$1:$K$10,Data2!$K$11:$K$20</definedName>
    <definedName name="A125259806V_Data">Data2!$K$11:$K$20</definedName>
    <definedName name="A125259806V_Latest">Data2!$K$20</definedName>
    <definedName name="A125259810K">Data2!$Z$1:$Z$10,Data2!$Z$11:$Z$20</definedName>
    <definedName name="A125259810K_Data">Data2!$Z$11:$Z$20</definedName>
    <definedName name="A125259810K_Latest">Data2!$Z$20</definedName>
    <definedName name="A125259814V">Data2!$BS$1:$BS$10,Data2!$BS$11:$BS$20</definedName>
    <definedName name="A125259814V_Data">Data2!$BS$11:$BS$20</definedName>
    <definedName name="A125259814V_Latest">Data2!$BS$20</definedName>
    <definedName name="A125259818C">Data1!$GD$1:$GD$10,Data1!$GD$11:$GD$20</definedName>
    <definedName name="A125259818C_Data">Data1!$GD$11:$GD$20</definedName>
    <definedName name="A125259818C_Latest">Data1!$GD$20</definedName>
    <definedName name="A125259822V">Data1!$HH$1:$HH$10,Data1!$HH$11:$HH$20</definedName>
    <definedName name="A125259822V_Data">Data1!$HH$11:$HH$20</definedName>
    <definedName name="A125259822V_Latest">Data1!$HH$20</definedName>
    <definedName name="A125259826C">Data1!$HW$1:$HW$10,Data1!$HW$11:$HW$20</definedName>
    <definedName name="A125259826C_Data">Data1!$HW$11:$HW$20</definedName>
    <definedName name="A125259826C_Latest">Data1!$HW$20</definedName>
    <definedName name="A125259830V">Data2!$BD$1:$BD$10,Data2!$BD$11:$BD$20</definedName>
    <definedName name="A125259830V_Data">Data2!$BD$11:$BD$20</definedName>
    <definedName name="A125259830V_Latest">Data2!$BD$20</definedName>
    <definedName name="A125259834C">Data1!$FO$1:$FO$10,Data1!$FO$11:$FO$20</definedName>
    <definedName name="A125259834C_Data">Data1!$FO$11:$FO$20</definedName>
    <definedName name="A125259834C_Latest">Data1!$FO$20</definedName>
    <definedName name="A125260190F">Data3!$DQ$1:$DQ$10,Data3!$DQ$11:$DQ$20</definedName>
    <definedName name="A125260190F_Data">Data3!$DQ$11:$DQ$20</definedName>
    <definedName name="A125260190F_Latest">Data3!$DQ$20</definedName>
    <definedName name="A125260194R">Data3!$AE$1:$AE$10,Data3!$AE$11:$AE$20</definedName>
    <definedName name="A125260194R_Data">Data3!$AE$11:$AE$20</definedName>
    <definedName name="A125260194R_Latest">Data3!$AE$20</definedName>
    <definedName name="A125260198X">Data3!$BX$1:$BX$10,Data3!$BX$11:$BX$20</definedName>
    <definedName name="A125260198X_Data">Data3!$BX$11:$BX$20</definedName>
    <definedName name="A125260198X_Latest">Data3!$BX$20</definedName>
    <definedName name="A125260202C">Data3!$CM$1:$CM$10,Data3!$CM$11:$CM$20</definedName>
    <definedName name="A125260202C_Data">Data3!$CM$11:$CM$20</definedName>
    <definedName name="A125260202C_Latest">Data3!$CM$20</definedName>
    <definedName name="A125260206L">Data3!$DB$1:$DB$10,Data3!$DB$11:$DB$20</definedName>
    <definedName name="A125260206L_Data">Data3!$DB$11:$DB$20</definedName>
    <definedName name="A125260206L_Latest">Data3!$DB$20</definedName>
    <definedName name="A125260210C">Data3!$EU$1:$EU$10,Data3!$EU$11:$EU$20</definedName>
    <definedName name="A125260210C_Data">Data3!$EU$11:$EU$20</definedName>
    <definedName name="A125260210C_Latest">Data3!$EU$20</definedName>
    <definedName name="A125260214L">Data3!$P$1:$P$10,Data3!$P$11:$P$20</definedName>
    <definedName name="A125260214L_Data">Data3!$P$11:$P$20</definedName>
    <definedName name="A125260214L_Latest">Data3!$P$20</definedName>
    <definedName name="A125260218W">Data3!$AT$1:$AT$10,Data3!$AT$11:$AT$20</definedName>
    <definedName name="A125260218W_Data">Data3!$AT$11:$AT$20</definedName>
    <definedName name="A125260218W_Latest">Data3!$AT$20</definedName>
    <definedName name="A125260222L">Data3!$BI$1:$BI$10,Data3!$BI$11:$BI$20</definedName>
    <definedName name="A125260222L_Data">Data3!$BI$11:$BI$20</definedName>
    <definedName name="A125260222L_Latest">Data3!$BI$20</definedName>
    <definedName name="A125260226W">Data3!$EF$1:$EF$10,Data3!$EF$11:$EF$20</definedName>
    <definedName name="A125260226W_Data">Data3!$EF$11:$EF$20</definedName>
    <definedName name="A125260226W_Latest">Data3!$EF$20</definedName>
    <definedName name="A125260230L">Data2!$IQ$1:$IQ$10,Data2!$IQ$11:$IQ$20</definedName>
    <definedName name="A125260230L_Data">Data2!$IQ$11:$IQ$20</definedName>
    <definedName name="A125260230L_Latest">Data2!$IQ$20</definedName>
    <definedName name="A125260586A">Data4!$AJ$1:$AJ$10,Data4!$AJ$11:$AJ$20</definedName>
    <definedName name="A125260586A_Data">Data4!$AJ$11:$AJ$20</definedName>
    <definedName name="A125260586A_Latest">Data4!$AJ$20</definedName>
    <definedName name="A125260590T">Data3!$GN$1:$GN$10,Data3!$GN$11:$GN$20</definedName>
    <definedName name="A125260590T_Data">Data3!$GN$11:$GN$20</definedName>
    <definedName name="A125260590T_Latest">Data3!$GN$20</definedName>
    <definedName name="A125260594A">Data3!$IG$1:$IG$10,Data3!$IG$11:$IG$20</definedName>
    <definedName name="A125260594A_Data">Data3!$IG$11:$IG$20</definedName>
    <definedName name="A125260594A_Latest">Data3!$IG$20</definedName>
    <definedName name="A125260598K">Data4!$F$1:$F$10,Data4!$F$11:$F$20</definedName>
    <definedName name="A125260598K_Data">Data4!$F$11:$F$20</definedName>
    <definedName name="A125260598K_Latest">Data4!$F$20</definedName>
    <definedName name="A125260602R">Data4!$U$1:$U$10,Data4!$U$11:$U$20</definedName>
    <definedName name="A125260602R_Data">Data4!$U$11:$U$20</definedName>
    <definedName name="A125260602R_Latest">Data4!$U$20</definedName>
    <definedName name="A125260606X">Data4!$BN$1:$BN$10,Data4!$BN$11:$BN$20</definedName>
    <definedName name="A125260606X_Data">Data4!$BN$11:$BN$20</definedName>
    <definedName name="A125260606X_Latest">Data4!$BN$20</definedName>
    <definedName name="A125260610R">Data3!$FY$1:$FY$10,Data3!$FY$11:$FY$20</definedName>
    <definedName name="A125260610R_Data">Data3!$FY$11:$FY$20</definedName>
    <definedName name="A125260610R_Latest">Data3!$FY$20</definedName>
    <definedName name="A125260614X">Data3!$HC$1:$HC$10,Data3!$HC$11:$HC$20</definedName>
    <definedName name="A125260614X_Data">Data3!$HC$11:$HC$20</definedName>
    <definedName name="A125260614X_Latest">Data3!$HC$20</definedName>
    <definedName name="A125260618J">Data3!$HR$1:$HR$10,Data3!$HR$11:$HR$20</definedName>
    <definedName name="A125260618J_Data">Data3!$HR$11:$HR$20</definedName>
    <definedName name="A125260618J_Latest">Data3!$HR$20</definedName>
    <definedName name="A125260622X">Data4!$AY$1:$AY$10,Data4!$AY$11:$AY$20</definedName>
    <definedName name="A125260622X_Data">Data4!$AY$11:$AY$20</definedName>
    <definedName name="A125260622X_Latest">Data4!$AY$20</definedName>
    <definedName name="A125260626J">Data3!$FJ$1:$FJ$10,Data3!$FJ$11:$FJ$20</definedName>
    <definedName name="A125260626J_Data">Data3!$FJ$11:$FJ$20</definedName>
    <definedName name="A125260626J_Latest">Data3!$FJ$20</definedName>
    <definedName name="A125260982C">Data1!$EE$1:$EE$10,Data1!$EE$11:$EE$20</definedName>
    <definedName name="A125260982C_Data">Data1!$EE$11:$EE$20</definedName>
    <definedName name="A125260982C_Latest">Data1!$EE$20</definedName>
    <definedName name="A125260986L">Data1!$AS$1:$AS$10,Data1!$AS$11:$AS$20</definedName>
    <definedName name="A125260986L_Data">Data1!$AS$11:$AS$20</definedName>
    <definedName name="A125260986L_Latest">Data1!$AS$20</definedName>
    <definedName name="A125260990C">Data1!$CL$1:$CL$10,Data1!$CL$11:$CL$20</definedName>
    <definedName name="A125260990C_Data">Data1!$CL$11:$CL$20</definedName>
    <definedName name="A125260990C_Latest">Data1!$CL$20</definedName>
    <definedName name="A125260994L">Data1!$DA$1:$DA$10,Data1!$DA$11:$DA$20</definedName>
    <definedName name="A125260994L_Data">Data1!$DA$11:$DA$20</definedName>
    <definedName name="A125260994L_Latest">Data1!$DA$20</definedName>
    <definedName name="A125260998W">Data1!$DP$1:$DP$10,Data1!$DP$11:$DP$20</definedName>
    <definedName name="A125260998W_Data">Data1!$DP$11:$DP$20</definedName>
    <definedName name="A125260998W_Latest">Data1!$DP$20</definedName>
    <definedName name="A125261002C">Data1!$FI$1:$FI$10,Data1!$FI$11:$FI$20</definedName>
    <definedName name="A125261002C_Data">Data1!$FI$11:$FI$20</definedName>
    <definedName name="A125261002C_Latest">Data1!$FI$20</definedName>
    <definedName name="A125261006L">Data1!$AD$1:$AD$10,Data1!$AD$11:$AD$20</definedName>
    <definedName name="A125261006L_Data">Data1!$AD$11:$AD$20</definedName>
    <definedName name="A125261006L_Latest">Data1!$AD$20</definedName>
    <definedName name="A125261010C">Data1!$BH$1:$BH$10,Data1!$BH$11:$BH$20</definedName>
    <definedName name="A125261010C_Data">Data1!$BH$11:$BH$20</definedName>
    <definedName name="A125261010C_Latest">Data1!$BH$20</definedName>
    <definedName name="A125261014L">Data1!$BW$1:$BW$10,Data1!$BW$11:$BW$20</definedName>
    <definedName name="A125261014L_Data">Data1!$BW$11:$BW$20</definedName>
    <definedName name="A125261014L_Latest">Data1!$BW$20</definedName>
    <definedName name="A125261018W">Data1!$ET$1:$ET$10,Data1!$ET$11:$ET$20</definedName>
    <definedName name="A125261018W_Data">Data1!$ET$11:$ET$20</definedName>
    <definedName name="A125261018W_Latest">Data1!$ET$20</definedName>
    <definedName name="A125261022L">Data1!$O$1:$O$10,Data1!$O$11:$O$20</definedName>
    <definedName name="A125261022L_Data">Data1!$O$11:$O$20</definedName>
    <definedName name="A125261022L_Latest">Data1!$O$20</definedName>
    <definedName name="A125261026W">Data10!$AD$1:$AD$10,Data10!$AD$11:$AD$20</definedName>
    <definedName name="A125261026W_Data">Data10!$AD$11:$AD$20</definedName>
    <definedName name="A125261026W_Latest">Data10!$AD$20</definedName>
    <definedName name="A125261030L">Data9!$GH$1:$GH$10,Data9!$GH$11:$GH$20</definedName>
    <definedName name="A125261030L_Data">Data9!$GH$11:$GH$20</definedName>
    <definedName name="A125261030L_Latest">Data9!$GH$20</definedName>
    <definedName name="A125261034W">Data9!$IA$1:$IA$10,Data9!$IA$11:$IA$20</definedName>
    <definedName name="A125261034W_Data">Data9!$IA$11:$IA$20</definedName>
    <definedName name="A125261034W_Latest">Data9!$IA$20</definedName>
    <definedName name="A125261038F">Data9!$IP$1:$IP$10,Data9!$IP$11:$IP$20</definedName>
    <definedName name="A125261038F_Data">Data9!$IP$11:$IP$20</definedName>
    <definedName name="A125261038F_Latest">Data9!$IP$20</definedName>
    <definedName name="A125261042W">Data10!$O$1:$O$10,Data10!$O$11:$O$20</definedName>
    <definedName name="A125261042W_Data">Data10!$O$11:$O$20</definedName>
    <definedName name="A125261042W_Latest">Data10!$O$20</definedName>
    <definedName name="A125261046F">Data10!$BH$1:$BH$10,Data10!$BH$11:$BH$20</definedName>
    <definedName name="A125261046F_Data">Data10!$BH$11:$BH$20</definedName>
    <definedName name="A125261046F_Latest">Data10!$BH$20</definedName>
    <definedName name="A125261050W">Data9!$FS$1:$FS$10,Data9!$FS$11:$FS$20</definedName>
    <definedName name="A125261050W_Data">Data9!$FS$11:$FS$20</definedName>
    <definedName name="A125261050W_Latest">Data9!$FS$20</definedName>
    <definedName name="A125261054F">Data9!$GW$1:$GW$10,Data9!$GW$11:$GW$20</definedName>
    <definedName name="A125261054F_Data">Data9!$GW$11:$GW$20</definedName>
    <definedName name="A125261054F_Latest">Data9!$GW$20</definedName>
    <definedName name="A125261058R">Data9!$HL$1:$HL$10,Data9!$HL$11:$HL$20</definedName>
    <definedName name="A125261058R_Data">Data9!$HL$11:$HL$20</definedName>
    <definedName name="A125261058R_Latest">Data9!$HL$20</definedName>
    <definedName name="A125261062F">Data10!$AS$1:$AS$10,Data10!$AS$11:$AS$20</definedName>
    <definedName name="A125261062F_Data">Data10!$AS$11:$AS$20</definedName>
    <definedName name="A125261062F_Latest">Data10!$AS$20</definedName>
    <definedName name="A125261066R">Data9!$FD$1:$FD$10,Data9!$FD$11:$FD$20</definedName>
    <definedName name="A125261066R_Data">Data9!$FD$11:$FD$20</definedName>
    <definedName name="A125261066R_Latest">Data9!$FD$20</definedName>
    <definedName name="A125261070F">Data6!$AN$1:$AN$10,Data6!$AN$11:$AN$20</definedName>
    <definedName name="A125261070F_Data">Data6!$AN$11:$AN$20</definedName>
    <definedName name="A125261070F_Latest">Data6!$AN$20</definedName>
    <definedName name="A125261074R">Data5!$GR$1:$GR$10,Data5!$GR$11:$GR$20</definedName>
    <definedName name="A125261074R_Data">Data5!$GR$11:$GR$20</definedName>
    <definedName name="A125261074R_Latest">Data5!$GR$20</definedName>
    <definedName name="A125261078X">Data5!$IK$1:$IK$10,Data5!$IK$11:$IK$20</definedName>
    <definedName name="A125261078X_Data">Data5!$IK$11:$IK$20</definedName>
    <definedName name="A125261078X_Latest">Data5!$IK$20</definedName>
    <definedName name="A125261082R">Data6!$J$1:$J$10,Data6!$J$11:$J$20</definedName>
    <definedName name="A125261082R_Data">Data6!$J$11:$J$20</definedName>
    <definedName name="A125261082R_Latest">Data6!$J$20</definedName>
    <definedName name="A125261086X">Data6!$Y$1:$Y$10,Data6!$Y$11:$Y$20</definedName>
    <definedName name="A125261086X_Data">Data6!$Y$11:$Y$20</definedName>
    <definedName name="A125261086X_Latest">Data6!$Y$20</definedName>
    <definedName name="A125261090R">Data6!$BR$1:$BR$10,Data6!$BR$11:$BR$20</definedName>
    <definedName name="A125261090R_Data">Data6!$BR$11:$BR$20</definedName>
    <definedName name="A125261090R_Latest">Data6!$BR$20</definedName>
    <definedName name="A125261094X">Data5!$GC$1:$GC$10,Data5!$GC$11:$GC$20</definedName>
    <definedName name="A125261094X_Data">Data5!$GC$11:$GC$20</definedName>
    <definedName name="A125261094X_Latest">Data5!$GC$20</definedName>
    <definedName name="A125261098J">Data5!$HG$1:$HG$10,Data5!$HG$11:$HG$20</definedName>
    <definedName name="A125261098J_Data">Data5!$HG$11:$HG$20</definedName>
    <definedName name="A125261098J_Latest">Data5!$HG$20</definedName>
    <definedName name="A125261102L">Data5!$HV$1:$HV$10,Data5!$HV$11:$HV$20</definedName>
    <definedName name="A125261102L_Data">Data5!$HV$11:$HV$20</definedName>
    <definedName name="A125261102L_Latest">Data5!$HV$20</definedName>
    <definedName name="A125261106W">Data6!$BC$1:$BC$10,Data6!$BC$11:$BC$20</definedName>
    <definedName name="A125261106W_Data">Data6!$BC$11:$BC$20</definedName>
    <definedName name="A125261106W_Latest">Data6!$BC$20</definedName>
    <definedName name="A125261110L">Data5!$FN$1:$FN$10,Data5!$FN$11:$FN$20</definedName>
    <definedName name="A125261110L_Data">Data5!$FN$11:$FN$20</definedName>
    <definedName name="A125261110L_Latest">Data5!$FN$20</definedName>
    <definedName name="A125261114W">Data8!$AI$1:$AI$10,Data8!$AI$11:$AI$20</definedName>
    <definedName name="A125261114W_Data">Data8!$AI$11:$AI$20</definedName>
    <definedName name="A125261114W_Latest">Data8!$AI$20</definedName>
    <definedName name="A125261118F">Data7!$GM$1:$GM$10,Data7!$GM$11:$GM$20</definedName>
    <definedName name="A125261118F_Data">Data7!$GM$11:$GM$20</definedName>
    <definedName name="A125261118F_Latest">Data7!$GM$20</definedName>
    <definedName name="A125261122W">Data7!$IF$1:$IF$10,Data7!$IF$11:$IF$20</definedName>
    <definedName name="A125261122W_Data">Data7!$IF$11:$IF$20</definedName>
    <definedName name="A125261122W_Latest">Data7!$IF$20</definedName>
    <definedName name="A125261126F">Data8!$E$1:$E$10,Data8!$E$11:$E$20</definedName>
    <definedName name="A125261126F_Data">Data8!$E$11:$E$20</definedName>
    <definedName name="A125261126F_Latest">Data8!$E$20</definedName>
    <definedName name="A125261130W">Data8!$T$1:$T$10,Data8!$T$11:$T$20</definedName>
    <definedName name="A125261130W_Data">Data8!$T$11:$T$20</definedName>
    <definedName name="A125261130W_Latest">Data8!$T$20</definedName>
    <definedName name="A125261134F">Data8!$BM$1:$BM$10,Data8!$BM$11:$BM$20</definedName>
    <definedName name="A125261134F_Data">Data8!$BM$11:$BM$20</definedName>
    <definedName name="A125261134F_Latest">Data8!$BM$20</definedName>
    <definedName name="A125261138R">Data7!$FX$1:$FX$10,Data7!$FX$11:$FX$20</definedName>
    <definedName name="A125261138R_Data">Data7!$FX$11:$FX$20</definedName>
    <definedName name="A125261138R_Latest">Data7!$FX$20</definedName>
    <definedName name="A125261142F">Data7!$HB$1:$HB$10,Data7!$HB$11:$HB$20</definedName>
    <definedName name="A125261142F_Data">Data7!$HB$11:$HB$20</definedName>
    <definedName name="A125261142F_Latest">Data7!$HB$20</definedName>
    <definedName name="A125261146R">Data7!$HQ$1:$HQ$10,Data7!$HQ$11:$HQ$20</definedName>
    <definedName name="A125261146R_Data">Data7!$HQ$11:$HQ$20</definedName>
    <definedName name="A125261146R_Latest">Data7!$HQ$20</definedName>
    <definedName name="A125261150F">Data8!$AX$1:$AX$10,Data8!$AX$11:$AX$20</definedName>
    <definedName name="A125261150F_Data">Data8!$AX$11:$AX$20</definedName>
    <definedName name="A125261150F_Latest">Data8!$AX$20</definedName>
    <definedName name="A125261154R">Data7!$FI$1:$FI$10,Data7!$FI$11:$FI$20</definedName>
    <definedName name="A125261154R_Data">Data7!$FI$11:$FI$20</definedName>
    <definedName name="A125261154R_Latest">Data7!$FI$20</definedName>
    <definedName name="A125261158X">Data8!$GR$1:$GR$10,Data8!$GR$11:$GR$20</definedName>
    <definedName name="A125261158X_Data">Data8!$GR$11:$GR$20</definedName>
    <definedName name="A125261158X_Latest">Data8!$GR$20</definedName>
    <definedName name="A125261162R">Data8!$DF$1:$DF$10,Data8!$DF$11:$DF$20</definedName>
    <definedName name="A125261162R_Data">Data8!$DF$11:$DF$20</definedName>
    <definedName name="A125261162R_Latest">Data8!$DF$20</definedName>
    <definedName name="A125261166X">Data8!$EY$1:$EY$10,Data8!$EY$11:$EY$20</definedName>
    <definedName name="A125261166X_Data">Data8!$EY$11:$EY$20</definedName>
    <definedName name="A125261166X_Latest">Data8!$EY$20</definedName>
    <definedName name="A125261170R">Data8!$FN$1:$FN$10,Data8!$FN$11:$FN$20</definedName>
    <definedName name="A125261170R_Data">Data8!$FN$11:$FN$20</definedName>
    <definedName name="A125261170R_Latest">Data8!$FN$20</definedName>
    <definedName name="A125261174X">Data8!$GC$1:$GC$10,Data8!$GC$11:$GC$20</definedName>
    <definedName name="A125261174X_Data">Data8!$GC$11:$GC$20</definedName>
    <definedName name="A125261174X_Latest">Data8!$GC$20</definedName>
    <definedName name="A125261178J">Data8!$HV$1:$HV$10,Data8!$HV$11:$HV$20</definedName>
    <definedName name="A125261178J_Data">Data8!$HV$11:$HV$20</definedName>
    <definedName name="A125261178J_Latest">Data8!$HV$20</definedName>
    <definedName name="A125261182X">Data8!$CQ$1:$CQ$10,Data8!$CQ$11:$CQ$20</definedName>
    <definedName name="A125261182X_Data">Data8!$CQ$11:$CQ$20</definedName>
    <definedName name="A125261182X_Latest">Data8!$CQ$20</definedName>
    <definedName name="A125261186J">Data8!$DU$1:$DU$10,Data8!$DU$11:$DU$20</definedName>
    <definedName name="A125261186J_Data">Data8!$DU$11:$DU$20</definedName>
    <definedName name="A125261186J_Latest">Data8!$DU$20</definedName>
    <definedName name="A125261190X">Data8!$EJ$1:$EJ$10,Data8!$EJ$11:$EJ$20</definedName>
    <definedName name="A125261190X_Data">Data8!$EJ$11:$EJ$20</definedName>
    <definedName name="A125261190X_Latest">Data8!$EJ$20</definedName>
    <definedName name="A125261194J">Data8!$HG$1:$HG$10,Data8!$HG$11:$HG$20</definedName>
    <definedName name="A125261194J_Data">Data8!$HG$11:$HG$20</definedName>
    <definedName name="A125261194J_Latest">Data8!$HG$20</definedName>
    <definedName name="A125261198T">Data8!$CB$1:$CB$10,Data8!$CB$11:$CB$20</definedName>
    <definedName name="A125261198T_Data">Data8!$CB$11:$CB$20</definedName>
    <definedName name="A125261198T_Latest">Data8!$CB$20</definedName>
    <definedName name="A125261202W">Data9!$DK$1:$DK$10,Data9!$DK$11:$DK$20</definedName>
    <definedName name="A125261202W_Data">Data9!$DK$11:$DK$20</definedName>
    <definedName name="A125261202W_Latest">Data9!$DK$20</definedName>
    <definedName name="A125261206F">Data9!$Y$1:$Y$10,Data9!$Y$11:$Y$20</definedName>
    <definedName name="A125261206F_Data">Data9!$Y$11:$Y$20</definedName>
    <definedName name="A125261206F_Latest">Data9!$Y$20</definedName>
    <definedName name="A125261210W">Data9!$BR$1:$BR$10,Data9!$BR$11:$BR$20</definedName>
    <definedName name="A125261210W_Data">Data9!$BR$11:$BR$20</definedName>
    <definedName name="A125261210W_Latest">Data9!$BR$20</definedName>
    <definedName name="A125261214F">Data9!$CG$1:$CG$10,Data9!$CG$11:$CG$20</definedName>
    <definedName name="A125261214F_Data">Data9!$CG$11:$CG$20</definedName>
    <definedName name="A125261214F_Latest">Data9!$CG$20</definedName>
    <definedName name="A125261218R">Data9!$CV$1:$CV$10,Data9!$CV$11:$CV$20</definedName>
    <definedName name="A125261218R_Data">Data9!$CV$11:$CV$20</definedName>
    <definedName name="A125261218R_Latest">Data9!$CV$20</definedName>
    <definedName name="A125261222F">Data9!$EO$1:$EO$10,Data9!$EO$11:$EO$20</definedName>
    <definedName name="A125261222F_Data">Data9!$EO$11:$EO$20</definedName>
    <definedName name="A125261222F_Latest">Data9!$EO$20</definedName>
    <definedName name="A125261226R">Data9!$J$1:$J$10,Data9!$J$11:$J$20</definedName>
    <definedName name="A125261226R_Data">Data9!$J$11:$J$20</definedName>
    <definedName name="A125261226R_Latest">Data9!$J$20</definedName>
    <definedName name="A125261230F">Data9!$AN$1:$AN$10,Data9!$AN$11:$AN$20</definedName>
    <definedName name="A125261230F_Data">Data9!$AN$11:$AN$20</definedName>
    <definedName name="A125261230F_Latest">Data9!$AN$20</definedName>
    <definedName name="A125261234R">Data9!$BC$1:$BC$10,Data9!$BC$11:$BC$20</definedName>
    <definedName name="A125261234R_Data">Data9!$BC$11:$BC$20</definedName>
    <definedName name="A125261234R_Latest">Data9!$BC$20</definedName>
    <definedName name="A125261238X">Data9!$DZ$1:$DZ$10,Data9!$DZ$11:$DZ$20</definedName>
    <definedName name="A125261238X_Data">Data9!$DZ$11:$DZ$20</definedName>
    <definedName name="A125261238X_Latest">Data9!$DZ$20</definedName>
    <definedName name="A125261242R">Data8!$IK$1:$IK$10,Data8!$IK$11:$IK$20</definedName>
    <definedName name="A125261242R_Data">Data8!$IK$11:$IK$20</definedName>
    <definedName name="A125261242R_Latest">Data8!$IK$20</definedName>
    <definedName name="A125261246X">Data5!$DU$1:$DU$10,Data5!$DU$11:$DU$20</definedName>
    <definedName name="A125261246X_Data">Data5!$DU$11:$DU$20</definedName>
    <definedName name="A125261246X_Latest">Data5!$DU$20</definedName>
    <definedName name="A125261250R">Data5!$AI$1:$AI$10,Data5!$AI$11:$AI$20</definedName>
    <definedName name="A125261250R_Data">Data5!$AI$11:$AI$20</definedName>
    <definedName name="A125261250R_Latest">Data5!$AI$20</definedName>
    <definedName name="A125261254X">Data5!$CB$1:$CB$10,Data5!$CB$11:$CB$20</definedName>
    <definedName name="A125261254X_Data">Data5!$CB$11:$CB$20</definedName>
    <definedName name="A125261254X_Latest">Data5!$CB$20</definedName>
    <definedName name="A125261258J">Data5!$CQ$1:$CQ$10,Data5!$CQ$11:$CQ$20</definedName>
    <definedName name="A125261258J_Data">Data5!$CQ$11:$CQ$20</definedName>
    <definedName name="A125261258J_Latest">Data5!$CQ$20</definedName>
    <definedName name="A125261262X">Data5!$DF$1:$DF$10,Data5!$DF$11:$DF$20</definedName>
    <definedName name="A125261262X_Data">Data5!$DF$11:$DF$20</definedName>
    <definedName name="A125261262X_Latest">Data5!$DF$20</definedName>
    <definedName name="A125261266J">Data5!$EY$1:$EY$10,Data5!$EY$11:$EY$20</definedName>
    <definedName name="A125261266J_Data">Data5!$EY$11:$EY$20</definedName>
    <definedName name="A125261266J_Latest">Data5!$EY$20</definedName>
    <definedName name="A125261270X">Data5!$T$1:$T$10,Data5!$T$11:$T$20</definedName>
    <definedName name="A125261270X_Data">Data5!$T$11:$T$20</definedName>
    <definedName name="A125261270X_Latest">Data5!$T$20</definedName>
    <definedName name="A125261274J">Data5!$AX$1:$AX$10,Data5!$AX$11:$AX$20</definedName>
    <definedName name="A125261274J_Data">Data5!$AX$11:$AX$20</definedName>
    <definedName name="A125261274J_Latest">Data5!$AX$20</definedName>
    <definedName name="A125261278T">Data5!$BM$1:$BM$10,Data5!$BM$11:$BM$20</definedName>
    <definedName name="A125261278T_Data">Data5!$BM$11:$BM$20</definedName>
    <definedName name="A125261278T_Latest">Data5!$BM$20</definedName>
    <definedName name="A125261282J">Data5!$EJ$1:$EJ$10,Data5!$EJ$11:$EJ$20</definedName>
    <definedName name="A125261282J_Data">Data5!$EJ$11:$EJ$20</definedName>
    <definedName name="A125261282J_Latest">Data5!$EJ$20</definedName>
    <definedName name="A125261286T">Data5!$E$1:$E$10,Data5!$E$11:$E$20</definedName>
    <definedName name="A125261286T_Data">Data5!$E$11:$E$20</definedName>
    <definedName name="A125261286T_Latest">Data5!$E$20</definedName>
    <definedName name="A125261290J">Data6!$GW$1:$GW$10,Data6!$GW$11:$GW$20</definedName>
    <definedName name="A125261290J_Data">Data6!$GW$11:$GW$20</definedName>
    <definedName name="A125261290J_Latest">Data6!$GW$20</definedName>
    <definedName name="A125261294T">Data6!$DK$1:$DK$10,Data6!$DK$11:$DK$20</definedName>
    <definedName name="A125261294T_Data">Data6!$DK$11:$DK$20</definedName>
    <definedName name="A125261294T_Latest">Data6!$DK$20</definedName>
    <definedName name="A125261298A">Data6!$FD$1:$FD$10,Data6!$FD$11:$FD$20</definedName>
    <definedName name="A125261298A_Data">Data6!$FD$11:$FD$20</definedName>
    <definedName name="A125261298A_Latest">Data6!$FD$20</definedName>
    <definedName name="A125261302F">Data6!$FS$1:$FS$10,Data6!$FS$11:$FS$20</definedName>
    <definedName name="A125261302F_Data">Data6!$FS$11:$FS$20</definedName>
    <definedName name="A125261302F_Latest">Data6!$FS$20</definedName>
    <definedName name="A125261306R">Data6!$GH$1:$GH$10,Data6!$GH$11:$GH$20</definedName>
    <definedName name="A125261306R_Data">Data6!$GH$11:$GH$20</definedName>
    <definedName name="A125261306R_Latest">Data6!$GH$20</definedName>
    <definedName name="A125261310F">Data6!$IA$1:$IA$10,Data6!$IA$11:$IA$20</definedName>
    <definedName name="A125261310F_Data">Data6!$IA$11:$IA$20</definedName>
    <definedName name="A125261310F_Latest">Data6!$IA$20</definedName>
    <definedName name="A125261314R">Data6!$CV$1:$CV$10,Data6!$CV$11:$CV$20</definedName>
    <definedName name="A125261314R_Data">Data6!$CV$11:$CV$20</definedName>
    <definedName name="A125261314R_Latest">Data6!$CV$20</definedName>
    <definedName name="A125261318X">Data6!$DZ$1:$DZ$10,Data6!$DZ$11:$DZ$20</definedName>
    <definedName name="A125261318X_Data">Data6!$DZ$11:$DZ$20</definedName>
    <definedName name="A125261318X_Latest">Data6!$DZ$20</definedName>
    <definedName name="A125261322R">Data6!$EO$1:$EO$10,Data6!$EO$11:$EO$20</definedName>
    <definedName name="A125261322R_Data">Data6!$EO$11:$EO$20</definedName>
    <definedName name="A125261322R_Latest">Data6!$EO$20</definedName>
    <definedName name="A125261326X">Data6!$HL$1:$HL$10,Data6!$HL$11:$HL$20</definedName>
    <definedName name="A125261326X_Data">Data6!$HL$11:$HL$20</definedName>
    <definedName name="A125261326X_Latest">Data6!$HL$20</definedName>
    <definedName name="A125261330R">Data6!$CG$1:$CG$10,Data6!$CG$11:$CG$20</definedName>
    <definedName name="A125261330R_Data">Data6!$CG$11:$CG$20</definedName>
    <definedName name="A125261330R_Latest">Data6!$CG$20</definedName>
    <definedName name="A125261334X">Data7!$DP$1:$DP$10,Data7!$DP$11:$DP$20</definedName>
    <definedName name="A125261334X_Data">Data7!$DP$11:$DP$20</definedName>
    <definedName name="A125261334X_Latest">Data7!$DP$20</definedName>
    <definedName name="A125261338J">Data7!$AD$1:$AD$10,Data7!$AD$11:$AD$20</definedName>
    <definedName name="A125261338J_Data">Data7!$AD$11:$AD$20</definedName>
    <definedName name="A125261338J_Latest">Data7!$AD$20</definedName>
    <definedName name="A125261342X">Data7!$BW$1:$BW$10,Data7!$BW$11:$BW$20</definedName>
    <definedName name="A125261342X_Data">Data7!$BW$11:$BW$20</definedName>
    <definedName name="A125261342X_Latest">Data7!$BW$20</definedName>
    <definedName name="A125261346J">Data7!$CL$1:$CL$10,Data7!$CL$11:$CL$20</definedName>
    <definedName name="A125261346J_Data">Data7!$CL$11:$CL$20</definedName>
    <definedName name="A125261346J_Latest">Data7!$CL$20</definedName>
    <definedName name="A125261350X">Data7!$DA$1:$DA$10,Data7!$DA$11:$DA$20</definedName>
    <definedName name="A125261350X_Data">Data7!$DA$11:$DA$20</definedName>
    <definedName name="A125261350X_Latest">Data7!$DA$20</definedName>
    <definedName name="A125261354J">Data7!$ET$1:$ET$10,Data7!$ET$11:$ET$20</definedName>
    <definedName name="A125261354J_Data">Data7!$ET$11:$ET$20</definedName>
    <definedName name="A125261354J_Latest">Data7!$ET$20</definedName>
    <definedName name="A125261358T">Data7!$O$1:$O$10,Data7!$O$11:$O$20</definedName>
    <definedName name="A125261358T_Data">Data7!$O$11:$O$20</definedName>
    <definedName name="A125261358T_Latest">Data7!$O$20</definedName>
    <definedName name="A125261362J">Data7!$AS$1:$AS$10,Data7!$AS$11:$AS$20</definedName>
    <definedName name="A125261362J_Data">Data7!$AS$11:$AS$20</definedName>
    <definedName name="A125261362J_Latest">Data7!$AS$20</definedName>
    <definedName name="A125261366T">Data7!$BH$1:$BH$10,Data7!$BH$11:$BH$20</definedName>
    <definedName name="A125261366T_Data">Data7!$BH$11:$BH$20</definedName>
    <definedName name="A125261366T_Latest">Data7!$BH$20</definedName>
    <definedName name="A125261370J">Data7!$EE$1:$EE$10,Data7!$EE$11:$EE$20</definedName>
    <definedName name="A125261370J_Data">Data7!$EE$11:$EE$20</definedName>
    <definedName name="A125261370J_Latest">Data7!$EE$20</definedName>
    <definedName name="A125261374T">Data6!$IP$1:$IP$10,Data6!$IP$11:$IP$20</definedName>
    <definedName name="A125261374T_Data">Data6!$IP$11:$IP$20</definedName>
    <definedName name="A125261374T_Latest">Data6!$IP$20</definedName>
    <definedName name="A125261378A">Data2!$HG$1:$HG$10,Data2!$HG$11:$HG$20</definedName>
    <definedName name="A125261378A_Data">Data2!$HG$11:$HG$20</definedName>
    <definedName name="A125261378A_Latest">Data2!$HG$20</definedName>
    <definedName name="A125261382T">Data2!$DU$1:$DU$10,Data2!$DU$11:$DU$20</definedName>
    <definedName name="A125261382T_Data">Data2!$DU$11:$DU$20</definedName>
    <definedName name="A125261382T_Latest">Data2!$DU$20</definedName>
    <definedName name="A125261386A">Data2!$FN$1:$FN$10,Data2!$FN$11:$FN$20</definedName>
    <definedName name="A125261386A_Data">Data2!$FN$11:$FN$20</definedName>
    <definedName name="A125261386A_Latest">Data2!$FN$20</definedName>
    <definedName name="A125261390T">Data2!$GC$1:$GC$10,Data2!$GC$11:$GC$20</definedName>
    <definedName name="A125261390T_Data">Data2!$GC$11:$GC$20</definedName>
    <definedName name="A125261390T_Latest">Data2!$GC$20</definedName>
    <definedName name="A125261394A">Data2!$GR$1:$GR$10,Data2!$GR$11:$GR$20</definedName>
    <definedName name="A125261394A_Data">Data2!$GR$11:$GR$20</definedName>
    <definedName name="A125261394A_Latest">Data2!$GR$20</definedName>
    <definedName name="A125261398K">Data2!$IK$1:$IK$10,Data2!$IK$11:$IK$20</definedName>
    <definedName name="A125261398K_Data">Data2!$IK$11:$IK$20</definedName>
    <definedName name="A125261398K_Latest">Data2!$IK$20</definedName>
    <definedName name="A125261402R">Data2!$DF$1:$DF$10,Data2!$DF$11:$DF$20</definedName>
    <definedName name="A125261402R_Data">Data2!$DF$11:$DF$20</definedName>
    <definedName name="A125261402R_Latest">Data2!$DF$20</definedName>
    <definedName name="A125261406X">Data2!$EJ$1:$EJ$10,Data2!$EJ$11:$EJ$20</definedName>
    <definedName name="A125261406X_Data">Data2!$EJ$11:$EJ$20</definedName>
    <definedName name="A125261406X_Latest">Data2!$EJ$20</definedName>
    <definedName name="A125261410R">Data2!$EY$1:$EY$10,Data2!$EY$11:$EY$20</definedName>
    <definedName name="A125261410R_Data">Data2!$EY$11:$EY$20</definedName>
    <definedName name="A125261410R_Latest">Data2!$EY$20</definedName>
    <definedName name="A125261414X">Data2!$HV$1:$HV$10,Data2!$HV$11:$HV$20</definedName>
    <definedName name="A125261414X_Data">Data2!$HV$11:$HV$20</definedName>
    <definedName name="A125261414X_Latest">Data2!$HV$20</definedName>
    <definedName name="A125261418J">Data2!$CQ$1:$CQ$10,Data2!$CQ$11:$CQ$20</definedName>
    <definedName name="A125261418J_Data">Data2!$CQ$11:$CQ$20</definedName>
    <definedName name="A125261418J_Latest">Data2!$CQ$20</definedName>
    <definedName name="A125261774C">Data4!$HB$1:$HB$10,Data4!$HB$11:$HB$20</definedName>
    <definedName name="A125261774C_Data">Data4!$HB$11:$HB$20</definedName>
    <definedName name="A125261774C_Latest">Data4!$HB$20</definedName>
    <definedName name="A125261778L">Data4!$DP$1:$DP$10,Data4!$DP$11:$DP$20</definedName>
    <definedName name="A125261778L_Data">Data4!$DP$11:$DP$20</definedName>
    <definedName name="A125261778L_Latest">Data4!$DP$20</definedName>
    <definedName name="A125261782C">Data4!$FI$1:$FI$10,Data4!$FI$11:$FI$20</definedName>
    <definedName name="A125261782C_Data">Data4!$FI$11:$FI$20</definedName>
    <definedName name="A125261782C_Latest">Data4!$FI$20</definedName>
    <definedName name="A125261786L">Data4!$FX$1:$FX$10,Data4!$FX$11:$FX$20</definedName>
    <definedName name="A125261786L_Data">Data4!$FX$11:$FX$20</definedName>
    <definedName name="A125261786L_Latest">Data4!$FX$20</definedName>
    <definedName name="A125261790C">Data4!$GM$1:$GM$10,Data4!$GM$11:$GM$20</definedName>
    <definedName name="A125261790C_Data">Data4!$GM$11:$GM$20</definedName>
    <definedName name="A125261790C_Latest">Data4!$GM$20</definedName>
    <definedName name="A125261794L">Data4!$IF$1:$IF$10,Data4!$IF$11:$IF$20</definedName>
    <definedName name="A125261794L_Data">Data4!$IF$11:$IF$20</definedName>
    <definedName name="A125261794L_Latest">Data4!$IF$20</definedName>
    <definedName name="A125261798W">Data4!$DA$1:$DA$10,Data4!$DA$11:$DA$20</definedName>
    <definedName name="A125261798W_Data">Data4!$DA$11:$DA$20</definedName>
    <definedName name="A125261798W_Latest">Data4!$DA$20</definedName>
    <definedName name="A125261802A">Data4!$EE$1:$EE$10,Data4!$EE$11:$EE$20</definedName>
    <definedName name="A125261802A_Data">Data4!$EE$11:$EE$20</definedName>
    <definedName name="A125261802A_Latest">Data4!$EE$20</definedName>
    <definedName name="A125261806K">Data4!$ET$1:$ET$10,Data4!$ET$11:$ET$20</definedName>
    <definedName name="A125261806K_Data">Data4!$ET$11:$ET$20</definedName>
    <definedName name="A125261806K_Latest">Data4!$ET$20</definedName>
    <definedName name="A125261810A">Data4!$HQ$1:$HQ$10,Data4!$HQ$11:$HQ$20</definedName>
    <definedName name="A125261810A_Data">Data4!$HQ$11:$HQ$20</definedName>
    <definedName name="A125261810A_Latest">Data4!$HQ$20</definedName>
    <definedName name="A125261814K">Data4!$CL$1:$CL$10,Data4!$CL$11:$CL$20</definedName>
    <definedName name="A125261814K_Data">Data4!$CL$11:$CL$20</definedName>
    <definedName name="A125261814K_Latest">Data4!$CL$20</definedName>
    <definedName name="A125262170J">Data2!$AX$1:$AX$10,Data2!$AX$11:$AX$20</definedName>
    <definedName name="A125262170J_Data">Data2!$AX$11:$AX$20</definedName>
    <definedName name="A125262170J_Latest">Data2!$AX$20</definedName>
    <definedName name="A125262174T">Data1!$HB$1:$HB$10,Data1!$HB$11:$HB$20</definedName>
    <definedName name="A125262174T_Data">Data1!$HB$11:$HB$20</definedName>
    <definedName name="A125262174T_Latest">Data1!$HB$20</definedName>
    <definedName name="A125262178A">Data2!$E$1:$E$10,Data2!$E$11:$E$20</definedName>
    <definedName name="A125262178A_Data">Data2!$E$11:$E$20</definedName>
    <definedName name="A125262178A_Latest">Data2!$E$20</definedName>
    <definedName name="A125262182T">Data2!$T$1:$T$10,Data2!$T$11:$T$20</definedName>
    <definedName name="A125262182T_Data">Data2!$T$11:$T$20</definedName>
    <definedName name="A125262182T_Latest">Data2!$T$20</definedName>
    <definedName name="A125262186A">Data2!$AI$1:$AI$10,Data2!$AI$11:$AI$20</definedName>
    <definedName name="A125262186A_Data">Data2!$AI$11:$AI$20</definedName>
    <definedName name="A125262186A_Latest">Data2!$AI$20</definedName>
    <definedName name="A125262190T">Data2!$CB$1:$CB$10,Data2!$CB$11:$CB$20</definedName>
    <definedName name="A125262190T_Data">Data2!$CB$11:$CB$20</definedName>
    <definedName name="A125262190T_Latest">Data2!$CB$20</definedName>
    <definedName name="A125262194A">Data1!$GM$1:$GM$10,Data1!$GM$11:$GM$20</definedName>
    <definedName name="A125262194A_Data">Data1!$GM$11:$GM$20</definedName>
    <definedName name="A125262194A_Latest">Data1!$GM$20</definedName>
    <definedName name="A125262198K">Data1!$HQ$1:$HQ$10,Data1!$HQ$11:$HQ$20</definedName>
    <definedName name="A125262198K_Data">Data1!$HQ$11:$HQ$20</definedName>
    <definedName name="A125262198K_Latest">Data1!$HQ$20</definedName>
    <definedName name="A125262202R">Data1!$IF$1:$IF$10,Data1!$IF$11:$IF$20</definedName>
    <definedName name="A125262202R_Data">Data1!$IF$11:$IF$20</definedName>
    <definedName name="A125262202R_Latest">Data1!$IF$20</definedName>
    <definedName name="A125262206X">Data2!$BM$1:$BM$10,Data2!$BM$11:$BM$20</definedName>
    <definedName name="A125262206X_Data">Data2!$BM$11:$BM$20</definedName>
    <definedName name="A125262206X_Latest">Data2!$BM$20</definedName>
    <definedName name="A125262210R">Data1!$FX$1:$FX$10,Data1!$FX$11:$FX$20</definedName>
    <definedName name="A125262210R_Data">Data1!$FX$11:$FX$20</definedName>
    <definedName name="A125262210R_Latest">Data1!$FX$20</definedName>
    <definedName name="A125262566C">Data3!$DZ$1:$DZ$10,Data3!$DZ$11:$DZ$20</definedName>
    <definedName name="A125262566C_Data">Data3!$DZ$11:$DZ$20</definedName>
    <definedName name="A125262566C_Latest">Data3!$DZ$20</definedName>
    <definedName name="A125262570V">Data3!$AN$1:$AN$10,Data3!$AN$11:$AN$20</definedName>
    <definedName name="A125262570V_Data">Data3!$AN$11:$AN$20</definedName>
    <definedName name="A125262570V_Latest">Data3!$AN$20</definedName>
    <definedName name="A125262574C">Data3!$CG$1:$CG$10,Data3!$CG$11:$CG$20</definedName>
    <definedName name="A125262574C_Data">Data3!$CG$11:$CG$20</definedName>
    <definedName name="A125262574C_Latest">Data3!$CG$20</definedName>
    <definedName name="A125262578L">Data3!$CV$1:$CV$10,Data3!$CV$11:$CV$20</definedName>
    <definedName name="A125262578L_Data">Data3!$CV$11:$CV$20</definedName>
    <definedName name="A125262578L_Latest">Data3!$CV$20</definedName>
    <definedName name="A125262582C">Data3!$DK$1:$DK$10,Data3!$DK$11:$DK$20</definedName>
    <definedName name="A125262582C_Data">Data3!$DK$11:$DK$20</definedName>
    <definedName name="A125262582C_Latest">Data3!$DK$20</definedName>
    <definedName name="A125262586L">Data3!$FD$1:$FD$10,Data3!$FD$11:$FD$20</definedName>
    <definedName name="A125262586L_Data">Data3!$FD$11:$FD$20</definedName>
    <definedName name="A125262586L_Latest">Data3!$FD$20</definedName>
    <definedName name="A125262590C">Data3!$Y$1:$Y$10,Data3!$Y$11:$Y$20</definedName>
    <definedName name="A125262590C_Data">Data3!$Y$11:$Y$20</definedName>
    <definedName name="A125262590C_Latest">Data3!$Y$20</definedName>
    <definedName name="A125262594L">Data3!$BC$1:$BC$10,Data3!$BC$11:$BC$20</definedName>
    <definedName name="A125262594L_Data">Data3!$BC$11:$BC$20</definedName>
    <definedName name="A125262594L_Latest">Data3!$BC$20</definedName>
    <definedName name="A125262598W">Data3!$BR$1:$BR$10,Data3!$BR$11:$BR$20</definedName>
    <definedName name="A125262598W_Data">Data3!$BR$11:$BR$20</definedName>
    <definedName name="A125262598W_Latest">Data3!$BR$20</definedName>
    <definedName name="A125262602A">Data3!$EO$1:$EO$10,Data3!$EO$11:$EO$20</definedName>
    <definedName name="A125262602A_Data">Data3!$EO$11:$EO$20</definedName>
    <definedName name="A125262602A_Latest">Data3!$EO$20</definedName>
    <definedName name="A125262606K">Data3!$J$1:$J$10,Data3!$J$11:$J$20</definedName>
    <definedName name="A125262606K_Data">Data3!$J$11:$J$20</definedName>
    <definedName name="A125262606K_Latest">Data3!$J$20</definedName>
    <definedName name="A125262962F">Data4!$AS$1:$AS$10,Data4!$AS$11:$AS$20</definedName>
    <definedName name="A125262962F_Data">Data4!$AS$11:$AS$20</definedName>
    <definedName name="A125262962F_Latest">Data4!$AS$20</definedName>
    <definedName name="A125262966R">Data3!$GW$1:$GW$10,Data3!$GW$11:$GW$20</definedName>
    <definedName name="A125262966R_Data">Data3!$GW$11:$GW$20</definedName>
    <definedName name="A125262966R_Latest">Data3!$GW$20</definedName>
    <definedName name="A125262970F">Data3!$IP$1:$IP$10,Data3!$IP$11:$IP$20</definedName>
    <definedName name="A125262970F_Data">Data3!$IP$11:$IP$20</definedName>
    <definedName name="A125262970F_Latest">Data3!$IP$20</definedName>
    <definedName name="A125262974R">Data4!$O$1:$O$10,Data4!$O$11:$O$20</definedName>
    <definedName name="A125262974R_Data">Data4!$O$11:$O$20</definedName>
    <definedName name="A125262974R_Latest">Data4!$O$20</definedName>
    <definedName name="A125262978X">Data4!$AD$1:$AD$10,Data4!$AD$11:$AD$20</definedName>
    <definedName name="A125262978X_Data">Data4!$AD$11:$AD$20</definedName>
    <definedName name="A125262978X_Latest">Data4!$AD$20</definedName>
    <definedName name="A125262982R">Data4!$BW$1:$BW$10,Data4!$BW$11:$BW$20</definedName>
    <definedName name="A125262982R_Data">Data4!$BW$11:$BW$20</definedName>
    <definedName name="A125262982R_Latest">Data4!$BW$20</definedName>
    <definedName name="A125262986X">Data3!$GH$1:$GH$10,Data3!$GH$11:$GH$20</definedName>
    <definedName name="A125262986X_Data">Data3!$GH$11:$GH$20</definedName>
    <definedName name="A125262986X_Latest">Data3!$GH$20</definedName>
    <definedName name="A125262990R">Data3!$HL$1:$HL$10,Data3!$HL$11:$HL$20</definedName>
    <definedName name="A125262990R_Data">Data3!$HL$11:$HL$20</definedName>
    <definedName name="A125262990R_Latest">Data3!$HL$20</definedName>
    <definedName name="A125262994X">Data3!$IA$1:$IA$10,Data3!$IA$11:$IA$20</definedName>
    <definedName name="A125262994X_Data">Data3!$IA$11:$IA$20</definedName>
    <definedName name="A125262994X_Latest">Data3!$IA$20</definedName>
    <definedName name="A125262998J">Data4!$BH$1:$BH$10,Data4!$BH$11:$BH$20</definedName>
    <definedName name="A125262998J_Data">Data4!$BH$11:$BH$20</definedName>
    <definedName name="A125262998J_Latest">Data4!$BH$20</definedName>
    <definedName name="A125263002R">Data3!$FS$1:$FS$10,Data3!$FS$11:$FS$20</definedName>
    <definedName name="A125263002R_Data">Data3!$FS$11:$FS$20</definedName>
    <definedName name="A125263002R_Latest">Data3!$FS$20</definedName>
    <definedName name="Date_Range">Data1!$A$2:$A$10,Data1!$A$11:$A$20</definedName>
    <definedName name="Date_Range_Data">Data1!$A$11:$A$20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128" i="15" l="1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AV104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AV102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AV101" i="15"/>
  <c r="AU101" i="15"/>
  <c r="AT101" i="15"/>
  <c r="AS101" i="15"/>
  <c r="AR101" i="15"/>
  <c r="AQ101" i="15"/>
  <c r="AP101" i="15"/>
  <c r="AO101" i="15"/>
  <c r="AN101" i="15"/>
  <c r="AM101" i="15"/>
  <c r="AL101" i="15"/>
  <c r="AK101" i="15"/>
  <c r="AJ101" i="15"/>
  <c r="AI101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AV98" i="15"/>
  <c r="AU98" i="15"/>
  <c r="AT98" i="15"/>
  <c r="AS98" i="15"/>
  <c r="AR98" i="15"/>
  <c r="AQ98" i="15"/>
  <c r="AP98" i="15"/>
  <c r="AO98" i="15"/>
  <c r="AN98" i="15"/>
  <c r="AM98" i="15"/>
  <c r="AL98" i="15"/>
  <c r="AK98" i="15"/>
  <c r="AJ98" i="15"/>
  <c r="AI98" i="15"/>
  <c r="AH98" i="15"/>
  <c r="AG98" i="15"/>
  <c r="AF98" i="15"/>
  <c r="AE98" i="15"/>
  <c r="AD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AV97" i="15"/>
  <c r="AU97" i="15"/>
  <c r="AT97" i="15"/>
  <c r="AS97" i="15"/>
  <c r="AR97" i="15"/>
  <c r="AQ97" i="15"/>
  <c r="AP97" i="15"/>
  <c r="AO97" i="15"/>
  <c r="AN97" i="15"/>
  <c r="AM97" i="15"/>
  <c r="AL97" i="15"/>
  <c r="AK97" i="15"/>
  <c r="AJ97" i="15"/>
  <c r="AI97" i="15"/>
  <c r="AH97" i="15"/>
  <c r="AG97" i="15"/>
  <c r="AF97" i="15"/>
  <c r="AE97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AV96" i="15"/>
  <c r="AU96" i="15"/>
  <c r="AT96" i="15"/>
  <c r="AS96" i="15"/>
  <c r="AR96" i="15"/>
  <c r="AQ96" i="15"/>
  <c r="AP96" i="15"/>
  <c r="AO96" i="15"/>
  <c r="AN96" i="15"/>
  <c r="AM96" i="15"/>
  <c r="AL96" i="15"/>
  <c r="AK96" i="15"/>
  <c r="AJ96" i="15"/>
  <c r="AI96" i="15"/>
  <c r="AH96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AV95" i="15"/>
  <c r="AU95" i="15"/>
  <c r="AT95" i="15"/>
  <c r="AS95" i="15"/>
  <c r="AR95" i="15"/>
  <c r="AQ95" i="15"/>
  <c r="AP95" i="15"/>
  <c r="AO95" i="15"/>
  <c r="AN95" i="15"/>
  <c r="AM95" i="15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AV94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AI94" i="15"/>
  <c r="AH94" i="15"/>
  <c r="AG94" i="15"/>
  <c r="AF94" i="15"/>
  <c r="AE94" i="15"/>
  <c r="AD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AV92" i="15"/>
  <c r="AU92" i="15"/>
  <c r="AT92" i="15"/>
  <c r="AS92" i="15"/>
  <c r="AR92" i="15"/>
  <c r="AQ92" i="15"/>
  <c r="AP92" i="15"/>
  <c r="AO92" i="15"/>
  <c r="AN92" i="15"/>
  <c r="AM92" i="15"/>
  <c r="AL92" i="15"/>
  <c r="AK92" i="15"/>
  <c r="AJ92" i="15"/>
  <c r="AI92" i="15"/>
  <c r="AH92" i="15"/>
  <c r="AG92" i="15"/>
  <c r="AF92" i="15"/>
  <c r="AE92" i="15"/>
  <c r="AD92" i="15"/>
  <c r="AC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AV91" i="15"/>
  <c r="AU91" i="15"/>
  <c r="AT91" i="15"/>
  <c r="AS91" i="15"/>
  <c r="AR91" i="15"/>
  <c r="AQ91" i="15"/>
  <c r="AP91" i="15"/>
  <c r="AO91" i="15"/>
  <c r="AN91" i="15"/>
  <c r="AM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AV89" i="15"/>
  <c r="AU89" i="15"/>
  <c r="AT89" i="15"/>
  <c r="AS89" i="15"/>
  <c r="AR89" i="15"/>
  <c r="AQ89" i="15"/>
  <c r="AP89" i="15"/>
  <c r="AO89" i="15"/>
  <c r="AN89" i="15"/>
  <c r="AM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AV87" i="15"/>
  <c r="AU87" i="15"/>
  <c r="AT87" i="15"/>
  <c r="AS87" i="15"/>
  <c r="AR87" i="15"/>
  <c r="AQ87" i="15"/>
  <c r="AP87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AV86" i="15"/>
  <c r="AU86" i="15"/>
  <c r="AT86" i="15"/>
  <c r="AS86" i="15"/>
  <c r="AR86" i="15"/>
  <c r="AQ86" i="15"/>
  <c r="AP86" i="15"/>
  <c r="AO86" i="15"/>
  <c r="AN86" i="15"/>
  <c r="AM86" i="15"/>
  <c r="AL86" i="15"/>
  <c r="AK86" i="15"/>
  <c r="AJ86" i="15"/>
  <c r="AI86" i="15"/>
  <c r="AH86" i="15"/>
  <c r="AG86" i="15"/>
  <c r="AF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C73" i="15"/>
  <c r="D73" i="15" s="1"/>
  <c r="I54" i="15" a="1"/>
  <c r="I54" i="15" s="1"/>
  <c r="D54" i="15" a="1"/>
  <c r="D54" i="15" s="1"/>
  <c r="I52" i="15"/>
  <c r="I52" i="15" a="1"/>
  <c r="D52" i="15"/>
  <c r="D52" i="15" a="1"/>
  <c r="I51" i="15" a="1"/>
  <c r="I51" i="15" s="1"/>
  <c r="D51" i="15" a="1"/>
  <c r="D51" i="15" s="1"/>
  <c r="I50" i="15"/>
  <c r="I50" i="15" a="1"/>
  <c r="D50" i="15"/>
  <c r="D50" i="15" a="1"/>
  <c r="I49" i="15" a="1"/>
  <c r="I49" i="15" s="1"/>
  <c r="D49" i="15" a="1"/>
  <c r="D49" i="15" s="1"/>
  <c r="I47" i="15"/>
  <c r="I47" i="15" a="1"/>
  <c r="D47" i="15"/>
  <c r="D47" i="15" a="1"/>
  <c r="I46" i="15" a="1"/>
  <c r="I46" i="15" s="1"/>
  <c r="D46" i="15" a="1"/>
  <c r="D46" i="15" s="1"/>
  <c r="I43" i="15"/>
  <c r="I43" i="15" a="1"/>
  <c r="D43" i="15"/>
  <c r="D43" i="15" a="1"/>
  <c r="I42" i="15" a="1"/>
  <c r="I42" i="15" s="1"/>
  <c r="D42" i="15" a="1"/>
  <c r="D42" i="15" s="1"/>
  <c r="I41" i="15"/>
  <c r="I41" i="15" a="1"/>
  <c r="D41" i="15"/>
  <c r="D41" i="15" a="1"/>
  <c r="I40" i="15" a="1"/>
  <c r="I40" i="15" s="1"/>
  <c r="D40" i="15" a="1"/>
  <c r="D40" i="15" s="1"/>
  <c r="I39" i="15"/>
  <c r="I39" i="15" a="1"/>
  <c r="D39" i="15"/>
  <c r="D39" i="15" a="1"/>
  <c r="I37" i="15" a="1"/>
  <c r="I37" i="15" s="1"/>
  <c r="D37" i="15"/>
  <c r="D37" i="15" a="1"/>
  <c r="C37" i="15"/>
  <c r="C37" i="15" a="1"/>
  <c r="J36" i="15" a="1"/>
  <c r="J36" i="15" s="1"/>
  <c r="I36" i="15"/>
  <c r="I36" i="15" a="1"/>
  <c r="D36" i="15"/>
  <c r="D36" i="15" a="1"/>
  <c r="C36" i="15" a="1"/>
  <c r="C36" i="15" s="1"/>
  <c r="J35" i="15" a="1"/>
  <c r="J35" i="15" s="1"/>
  <c r="I35" i="15"/>
  <c r="I35" i="15" a="1"/>
  <c r="D35" i="15"/>
  <c r="D35" i="15" a="1"/>
  <c r="C35" i="15" a="1"/>
  <c r="C35" i="15" s="1"/>
  <c r="J34" i="15" a="1"/>
  <c r="J34" i="15" s="1"/>
  <c r="I34" i="15"/>
  <c r="I34" i="15" a="1"/>
  <c r="D34" i="15" a="1"/>
  <c r="D34" i="15" s="1"/>
  <c r="C34" i="15" a="1"/>
  <c r="C34" i="15" s="1"/>
  <c r="J32" i="15" a="1"/>
  <c r="J32" i="15" s="1"/>
  <c r="I32" i="15" a="1"/>
  <c r="I32" i="15" s="1"/>
  <c r="D32" i="15" a="1"/>
  <c r="D32" i="15" s="1"/>
  <c r="C32" i="15" a="1"/>
  <c r="C32" i="15" s="1"/>
  <c r="J31" i="15" a="1"/>
  <c r="J31" i="15" s="1"/>
  <c r="I31" i="15" a="1"/>
  <c r="I31" i="15" s="1"/>
  <c r="D31" i="15"/>
  <c r="D31" i="15" a="1"/>
  <c r="C31" i="15" a="1"/>
  <c r="C31" i="15" s="1"/>
  <c r="J28" i="15" a="1"/>
  <c r="J28" i="15" s="1"/>
  <c r="I28" i="15" a="1"/>
  <c r="I28" i="15" s="1"/>
  <c r="D28" i="15" a="1"/>
  <c r="D28" i="15" s="1"/>
  <c r="C28" i="15" a="1"/>
  <c r="C28" i="15" s="1"/>
  <c r="J27" i="15" a="1"/>
  <c r="J27" i="15" s="1"/>
  <c r="I27" i="15"/>
  <c r="I27" i="15" a="1"/>
  <c r="D27" i="15" a="1"/>
  <c r="D27" i="15" s="1"/>
  <c r="C27" i="15" a="1"/>
  <c r="C27" i="15" s="1"/>
  <c r="J26" i="15" a="1"/>
  <c r="J26" i="15" s="1"/>
  <c r="I26" i="15" a="1"/>
  <c r="I26" i="15" s="1"/>
  <c r="D26" i="15" a="1"/>
  <c r="D26" i="15" s="1"/>
  <c r="C26" i="15" a="1"/>
  <c r="C26" i="15" s="1"/>
  <c r="J25" i="15" a="1"/>
  <c r="J25" i="15" s="1"/>
  <c r="I25" i="15" a="1"/>
  <c r="I25" i="15" s="1"/>
  <c r="D25" i="15" a="1"/>
  <c r="D25" i="15" s="1"/>
  <c r="C25" i="15" a="1"/>
  <c r="C25" i="15" s="1"/>
  <c r="J24" i="15" a="1"/>
  <c r="J24" i="15" s="1"/>
  <c r="I24" i="15" a="1"/>
  <c r="I24" i="15" s="1"/>
  <c r="D24" i="15" a="1"/>
  <c r="D24" i="15" s="1"/>
  <c r="C24" i="15" a="1"/>
  <c r="C24" i="15" s="1"/>
  <c r="J22" i="15" a="1"/>
  <c r="J22" i="15" s="1"/>
  <c r="I22" i="15" a="1"/>
  <c r="I22" i="15" s="1"/>
  <c r="D22" i="15" a="1"/>
  <c r="D22" i="15" s="1"/>
  <c r="C22" i="15" a="1"/>
  <c r="C22" i="15" s="1"/>
  <c r="J21" i="15" a="1"/>
  <c r="J21" i="15" s="1"/>
  <c r="I21" i="15" a="1"/>
  <c r="I21" i="15" s="1"/>
  <c r="D21" i="15" a="1"/>
  <c r="D21" i="15" s="1"/>
  <c r="C21" i="15" a="1"/>
  <c r="C21" i="15" s="1"/>
  <c r="J20" i="15" a="1"/>
  <c r="J20" i="15" s="1"/>
  <c r="I20" i="15" a="1"/>
  <c r="I20" i="15" s="1"/>
  <c r="D20" i="15" a="1"/>
  <c r="D20" i="15" s="1"/>
  <c r="C20" i="15" a="1"/>
  <c r="C20" i="15" s="1"/>
  <c r="J19" i="15" a="1"/>
  <c r="J19" i="15" s="1"/>
  <c r="I19" i="15" a="1"/>
  <c r="I19" i="15" s="1"/>
  <c r="D19" i="15" a="1"/>
  <c r="D19" i="15" s="1"/>
  <c r="C19" i="15" a="1"/>
  <c r="C19" i="15" s="1"/>
  <c r="J17" i="15" a="1"/>
  <c r="J17" i="15" s="1"/>
  <c r="I17" i="15" a="1"/>
  <c r="I17" i="15" s="1"/>
  <c r="D17" i="15" a="1"/>
  <c r="D17" i="15" s="1"/>
  <c r="C17" i="15" a="1"/>
  <c r="C17" i="15" s="1"/>
  <c r="J16" i="15" a="1"/>
  <c r="J16" i="15" s="1"/>
  <c r="I16" i="15" a="1"/>
  <c r="I16" i="15" s="1"/>
  <c r="D16" i="15" a="1"/>
  <c r="D16" i="15" s="1"/>
  <c r="C16" i="15" a="1"/>
  <c r="C16" i="15" s="1"/>
  <c r="A8" i="15"/>
  <c r="B7" i="15"/>
  <c r="B6" i="15"/>
  <c r="B5" i="15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AG127" i="14"/>
  <c r="AF127" i="14"/>
  <c r="AE127" i="14"/>
  <c r="AD127" i="14"/>
  <c r="AC127" i="14"/>
  <c r="AB127" i="14"/>
  <c r="AA127" i="14"/>
  <c r="Z127" i="14"/>
  <c r="Y127" i="14"/>
  <c r="X127" i="14"/>
  <c r="W127" i="14"/>
  <c r="V127" i="14"/>
  <c r="U127" i="14"/>
  <c r="T127" i="14"/>
  <c r="S127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AG126" i="14"/>
  <c r="AF126" i="14"/>
  <c r="AE126" i="14"/>
  <c r="AD126" i="14"/>
  <c r="AC126" i="14"/>
  <c r="AB126" i="14"/>
  <c r="AA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AG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AG94" i="14"/>
  <c r="AF94" i="14"/>
  <c r="AE94" i="14"/>
  <c r="AD94" i="14"/>
  <c r="AC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AG92" i="14"/>
  <c r="AF92" i="14"/>
  <c r="AE92" i="14"/>
  <c r="AD92" i="14"/>
  <c r="AC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C70" i="14"/>
  <c r="D70" i="14" s="1"/>
  <c r="J54" i="14" s="1" a="1"/>
  <c r="J54" i="14" s="1"/>
  <c r="C56" i="14" a="1"/>
  <c r="C56" i="14" s="1"/>
  <c r="I55" i="14" a="1"/>
  <c r="I55" i="14" s="1"/>
  <c r="D55" i="14" a="1"/>
  <c r="D55" i="14" s="1"/>
  <c r="C55" i="14" a="1"/>
  <c r="C55" i="14" s="1"/>
  <c r="I54" i="14" a="1"/>
  <c r="I54" i="14" s="1"/>
  <c r="D54" i="14" a="1"/>
  <c r="D54" i="14" s="1"/>
  <c r="C54" i="14" a="1"/>
  <c r="C54" i="14" s="1"/>
  <c r="I52" i="14" a="1"/>
  <c r="I52" i="14" s="1"/>
  <c r="D52" i="14" a="1"/>
  <c r="D52" i="14" s="1"/>
  <c r="C52" i="14" a="1"/>
  <c r="C52" i="14" s="1"/>
  <c r="J51" i="14" a="1"/>
  <c r="J51" i="14" s="1"/>
  <c r="I51" i="14" a="1"/>
  <c r="I51" i="14" s="1"/>
  <c r="D51" i="14" a="1"/>
  <c r="D51" i="14" s="1"/>
  <c r="C51" i="14" a="1"/>
  <c r="C51" i="14" s="1"/>
  <c r="I50" i="14" a="1"/>
  <c r="I50" i="14" s="1"/>
  <c r="D50" i="14" a="1"/>
  <c r="D50" i="14" s="1"/>
  <c r="C50" i="14" a="1"/>
  <c r="C50" i="14" s="1"/>
  <c r="J49" i="14" a="1"/>
  <c r="J49" i="14" s="1"/>
  <c r="I49" i="14" a="1"/>
  <c r="I49" i="14" s="1"/>
  <c r="D49" i="14" a="1"/>
  <c r="D49" i="14" s="1"/>
  <c r="C49" i="14" a="1"/>
  <c r="C49" i="14" s="1"/>
  <c r="I47" i="14" a="1"/>
  <c r="I47" i="14" s="1"/>
  <c r="D47" i="14" a="1"/>
  <c r="D47" i="14" s="1"/>
  <c r="C47" i="14" a="1"/>
  <c r="C47" i="14" s="1"/>
  <c r="J46" i="14" a="1"/>
  <c r="J46" i="14" s="1"/>
  <c r="I46" i="14" a="1"/>
  <c r="I46" i="14" s="1"/>
  <c r="D46" i="14" a="1"/>
  <c r="D46" i="14" s="1"/>
  <c r="C46" i="14" a="1"/>
  <c r="C46" i="14" s="1"/>
  <c r="I43" i="14" a="1"/>
  <c r="I43" i="14" s="1"/>
  <c r="D43" i="14" a="1"/>
  <c r="D43" i="14" s="1"/>
  <c r="C43" i="14" a="1"/>
  <c r="C43" i="14" s="1"/>
  <c r="J42" i="14" a="1"/>
  <c r="J42" i="14" s="1"/>
  <c r="I42" i="14" a="1"/>
  <c r="I42" i="14" s="1"/>
  <c r="D42" i="14" a="1"/>
  <c r="D42" i="14" s="1"/>
  <c r="C42" i="14" a="1"/>
  <c r="C42" i="14" s="1"/>
  <c r="J41" i="14" a="1"/>
  <c r="J41" i="14" s="1"/>
  <c r="I41" i="14" a="1"/>
  <c r="I41" i="14" s="1"/>
  <c r="D41" i="14" a="1"/>
  <c r="D41" i="14" s="1"/>
  <c r="C41" i="14" a="1"/>
  <c r="C41" i="14" s="1"/>
  <c r="J40" i="14" a="1"/>
  <c r="J40" i="14" s="1"/>
  <c r="I40" i="14" a="1"/>
  <c r="I40" i="14" s="1"/>
  <c r="D40" i="14" a="1"/>
  <c r="D40" i="14" s="1"/>
  <c r="C40" i="14" a="1"/>
  <c r="C40" i="14" s="1"/>
  <c r="J39" i="14" a="1"/>
  <c r="J39" i="14" s="1"/>
  <c r="I39" i="14" a="1"/>
  <c r="I39" i="14" s="1"/>
  <c r="D39" i="14" a="1"/>
  <c r="D39" i="14" s="1"/>
  <c r="C39" i="14" a="1"/>
  <c r="C39" i="14" s="1"/>
  <c r="J37" i="14" a="1"/>
  <c r="J37" i="14" s="1"/>
  <c r="I37" i="14" a="1"/>
  <c r="I37" i="14" s="1"/>
  <c r="D37" i="14" a="1"/>
  <c r="D37" i="14" s="1"/>
  <c r="C37" i="14" a="1"/>
  <c r="C37" i="14" s="1"/>
  <c r="J36" i="14" a="1"/>
  <c r="J36" i="14" s="1"/>
  <c r="I36" i="14"/>
  <c r="I36" i="14" a="1"/>
  <c r="D36" i="14" a="1"/>
  <c r="D36" i="14" s="1"/>
  <c r="C36" i="14" a="1"/>
  <c r="C36" i="14" s="1"/>
  <c r="J35" i="14" a="1"/>
  <c r="J35" i="14" s="1"/>
  <c r="I35" i="14"/>
  <c r="I35" i="14" a="1"/>
  <c r="D35" i="14" a="1"/>
  <c r="D35" i="14" s="1"/>
  <c r="C35" i="14" a="1"/>
  <c r="C35" i="14" s="1"/>
  <c r="J34" i="14" a="1"/>
  <c r="J34" i="14" s="1"/>
  <c r="I34" i="14"/>
  <c r="I34" i="14" a="1"/>
  <c r="D34" i="14" a="1"/>
  <c r="D34" i="14" s="1"/>
  <c r="C34" i="14" a="1"/>
  <c r="C34" i="14" s="1"/>
  <c r="J32" i="14" a="1"/>
  <c r="J32" i="14" s="1"/>
  <c r="I32" i="14"/>
  <c r="I32" i="14" a="1"/>
  <c r="D32" i="14" a="1"/>
  <c r="D32" i="14" s="1"/>
  <c r="C32" i="14" a="1"/>
  <c r="C32" i="14" s="1"/>
  <c r="J31" i="14" a="1"/>
  <c r="J31" i="14" s="1"/>
  <c r="I31" i="14"/>
  <c r="I31" i="14" a="1"/>
  <c r="D31" i="14" a="1"/>
  <c r="D31" i="14" s="1"/>
  <c r="C31" i="14" a="1"/>
  <c r="C31" i="14" s="1"/>
  <c r="J28" i="14" a="1"/>
  <c r="J28" i="14" s="1"/>
  <c r="I28" i="14" a="1"/>
  <c r="I28" i="14" s="1"/>
  <c r="D28" i="14" a="1"/>
  <c r="D28" i="14" s="1"/>
  <c r="C28" i="14" a="1"/>
  <c r="C28" i="14" s="1"/>
  <c r="J27" i="14" a="1"/>
  <c r="J27" i="14" s="1"/>
  <c r="I27" i="14" a="1"/>
  <c r="I27" i="14" s="1"/>
  <c r="D27" i="14" a="1"/>
  <c r="D27" i="14" s="1"/>
  <c r="C27" i="14" a="1"/>
  <c r="C27" i="14" s="1"/>
  <c r="J26" i="14" a="1"/>
  <c r="J26" i="14" s="1"/>
  <c r="I26" i="14" a="1"/>
  <c r="I26" i="14" s="1"/>
  <c r="D26" i="14" a="1"/>
  <c r="D26" i="14" s="1"/>
  <c r="C26" i="14" a="1"/>
  <c r="C26" i="14" s="1"/>
  <c r="J25" i="14" a="1"/>
  <c r="J25" i="14" s="1"/>
  <c r="I25" i="14" a="1"/>
  <c r="I25" i="14" s="1"/>
  <c r="D25" i="14" a="1"/>
  <c r="D25" i="14" s="1"/>
  <c r="C25" i="14" a="1"/>
  <c r="C25" i="14" s="1"/>
  <c r="J24" i="14" a="1"/>
  <c r="J24" i="14" s="1"/>
  <c r="I24" i="14" a="1"/>
  <c r="I24" i="14" s="1"/>
  <c r="D24" i="14" a="1"/>
  <c r="D24" i="14" s="1"/>
  <c r="C24" i="14" a="1"/>
  <c r="C24" i="14" s="1"/>
  <c r="J22" i="14" a="1"/>
  <c r="J22" i="14" s="1"/>
  <c r="I22" i="14" a="1"/>
  <c r="I22" i="14" s="1"/>
  <c r="D22" i="14" a="1"/>
  <c r="D22" i="14" s="1"/>
  <c r="C22" i="14" a="1"/>
  <c r="C22" i="14" s="1"/>
  <c r="J21" i="14" a="1"/>
  <c r="J21" i="14" s="1"/>
  <c r="I21" i="14" a="1"/>
  <c r="I21" i="14" s="1"/>
  <c r="D21" i="14" a="1"/>
  <c r="D21" i="14" s="1"/>
  <c r="C21" i="14" a="1"/>
  <c r="C21" i="14" s="1"/>
  <c r="J20" i="14" a="1"/>
  <c r="J20" i="14" s="1"/>
  <c r="I20" i="14" a="1"/>
  <c r="I20" i="14" s="1"/>
  <c r="D20" i="14" a="1"/>
  <c r="D20" i="14" s="1"/>
  <c r="C20" i="14" a="1"/>
  <c r="C20" i="14" s="1"/>
  <c r="J19" i="14" a="1"/>
  <c r="J19" i="14" s="1"/>
  <c r="I19" i="14" a="1"/>
  <c r="I19" i="14" s="1"/>
  <c r="D19" i="14" a="1"/>
  <c r="D19" i="14" s="1"/>
  <c r="C19" i="14" a="1"/>
  <c r="C19" i="14" s="1"/>
  <c r="J17" i="14" a="1"/>
  <c r="J17" i="14" s="1"/>
  <c r="I17" i="14" a="1"/>
  <c r="I17" i="14" s="1"/>
  <c r="D17" i="14" a="1"/>
  <c r="D17" i="14" s="1"/>
  <c r="C17" i="14" a="1"/>
  <c r="C17" i="14" s="1"/>
  <c r="J16" i="14" a="1"/>
  <c r="J16" i="14" s="1"/>
  <c r="I16" i="14" a="1"/>
  <c r="I16" i="14" s="1"/>
  <c r="D16" i="14" a="1"/>
  <c r="D16" i="14" s="1"/>
  <c r="C16" i="14" a="1"/>
  <c r="C16" i="14" s="1"/>
  <c r="A8" i="14"/>
  <c r="B7" i="14"/>
  <c r="B6" i="14"/>
  <c r="B5" i="14"/>
  <c r="B27" i="13"/>
  <c r="A61" i="15" s="1"/>
  <c r="D58" i="15" l="1" a="1"/>
  <c r="D58" i="15" s="1"/>
  <c r="D57" i="15" a="1"/>
  <c r="D57" i="15" s="1"/>
  <c r="D56" i="15" a="1"/>
  <c r="D56" i="15" s="1"/>
  <c r="D55" i="15" a="1"/>
  <c r="D55" i="15" s="1"/>
  <c r="J58" i="15" a="1"/>
  <c r="J58" i="15" s="1"/>
  <c r="J57" i="15" a="1"/>
  <c r="J57" i="15" s="1"/>
  <c r="J56" i="15" a="1"/>
  <c r="J56" i="15" s="1"/>
  <c r="J55" i="15" a="1"/>
  <c r="J55" i="15" s="1"/>
  <c r="J54" i="15" a="1"/>
  <c r="J54" i="15" s="1"/>
  <c r="J52" i="15" a="1"/>
  <c r="J52" i="15" s="1"/>
  <c r="J51" i="15" a="1"/>
  <c r="J51" i="15" s="1"/>
  <c r="J50" i="15" a="1"/>
  <c r="J50" i="15" s="1"/>
  <c r="J49" i="15" a="1"/>
  <c r="J49" i="15" s="1"/>
  <c r="J47" i="15" a="1"/>
  <c r="J47" i="15" s="1"/>
  <c r="J46" i="15" a="1"/>
  <c r="J46" i="15" s="1"/>
  <c r="J43" i="15" a="1"/>
  <c r="J43" i="15" s="1"/>
  <c r="J42" i="15" a="1"/>
  <c r="J42" i="15" s="1"/>
  <c r="J41" i="15" a="1"/>
  <c r="J41" i="15" s="1"/>
  <c r="J40" i="15" a="1"/>
  <c r="J40" i="15" s="1"/>
  <c r="J39" i="15" a="1"/>
  <c r="J39" i="15" s="1"/>
  <c r="J37" i="15" a="1"/>
  <c r="J37" i="15" s="1"/>
  <c r="E73" i="15"/>
  <c r="C39" i="15" a="1"/>
  <c r="C39" i="15" s="1"/>
  <c r="C40" i="15" a="1"/>
  <c r="C40" i="15" s="1"/>
  <c r="C41" i="15" a="1"/>
  <c r="C41" i="15" s="1"/>
  <c r="C42" i="15" a="1"/>
  <c r="C42" i="15" s="1"/>
  <c r="C43" i="15" a="1"/>
  <c r="C43" i="15" s="1"/>
  <c r="C46" i="15" a="1"/>
  <c r="C46" i="15" s="1"/>
  <c r="C47" i="15" a="1"/>
  <c r="C47" i="15" s="1"/>
  <c r="C49" i="15" a="1"/>
  <c r="C49" i="15" s="1"/>
  <c r="C50" i="15" a="1"/>
  <c r="C50" i="15" s="1"/>
  <c r="C51" i="15" a="1"/>
  <c r="C51" i="15" s="1"/>
  <c r="C52" i="15" a="1"/>
  <c r="C52" i="15" s="1"/>
  <c r="C54" i="15" a="1"/>
  <c r="C54" i="15" s="1"/>
  <c r="C55" i="15" a="1"/>
  <c r="C55" i="15" s="1"/>
  <c r="C56" i="15" a="1"/>
  <c r="C56" i="15" s="1"/>
  <c r="C57" i="15" a="1"/>
  <c r="C57" i="15" s="1"/>
  <c r="C58" i="15" a="1"/>
  <c r="C58" i="15" s="1"/>
  <c r="I55" i="15" a="1"/>
  <c r="I55" i="15" s="1"/>
  <c r="I56" i="15" a="1"/>
  <c r="I56" i="15" s="1"/>
  <c r="I57" i="15" a="1"/>
  <c r="I57" i="15" s="1"/>
  <c r="I58" i="15" a="1"/>
  <c r="I58" i="15" s="1"/>
  <c r="E70" i="14"/>
  <c r="D58" i="14" a="1"/>
  <c r="D58" i="14" s="1"/>
  <c r="D57" i="14" a="1"/>
  <c r="D57" i="14" s="1"/>
  <c r="D56" i="14" a="1"/>
  <c r="D56" i="14" s="1"/>
  <c r="J58" i="14" a="1"/>
  <c r="J58" i="14" s="1"/>
  <c r="J57" i="14" a="1"/>
  <c r="J57" i="14" s="1"/>
  <c r="J56" i="14" a="1"/>
  <c r="J56" i="14" s="1"/>
  <c r="J55" i="14" a="1"/>
  <c r="J55" i="14" s="1"/>
  <c r="J43" i="14" a="1"/>
  <c r="J43" i="14" s="1"/>
  <c r="J47" i="14" a="1"/>
  <c r="J47" i="14" s="1"/>
  <c r="J50" i="14" a="1"/>
  <c r="J50" i="14" s="1"/>
  <c r="J52" i="14" a="1"/>
  <c r="J52" i="14" s="1"/>
  <c r="C57" i="14" a="1"/>
  <c r="C57" i="14" s="1"/>
  <c r="C58" i="14" a="1"/>
  <c r="C58" i="14" s="1"/>
  <c r="I56" i="14" a="1"/>
  <c r="I56" i="14" s="1"/>
  <c r="I57" i="14" a="1"/>
  <c r="I57" i="14" s="1"/>
  <c r="I58" i="14" a="1"/>
  <c r="I58" i="14" s="1"/>
  <c r="A61" i="14"/>
  <c r="K58" i="15" l="1" a="1"/>
  <c r="K58" i="15" s="1"/>
  <c r="K57" i="15" a="1"/>
  <c r="K57" i="15" s="1"/>
  <c r="K56" i="15" a="1"/>
  <c r="K56" i="15" s="1"/>
  <c r="K55" i="15" a="1"/>
  <c r="K55" i="15" s="1"/>
  <c r="F73" i="15"/>
  <c r="E58" i="15" a="1"/>
  <c r="E58" i="15" s="1"/>
  <c r="E57" i="15" a="1"/>
  <c r="E57" i="15" s="1"/>
  <c r="E56" i="15" a="1"/>
  <c r="E56" i="15" s="1"/>
  <c r="E55" i="15" a="1"/>
  <c r="E55" i="15" s="1"/>
  <c r="E54" i="15" a="1"/>
  <c r="E54" i="15" s="1"/>
  <c r="E52" i="15" a="1"/>
  <c r="E52" i="15" s="1"/>
  <c r="E51" i="15" a="1"/>
  <c r="E51" i="15" s="1"/>
  <c r="E50" i="15" a="1"/>
  <c r="E50" i="15" s="1"/>
  <c r="E49" i="15" a="1"/>
  <c r="E49" i="15" s="1"/>
  <c r="E47" i="15" a="1"/>
  <c r="E47" i="15" s="1"/>
  <c r="E46" i="15" a="1"/>
  <c r="E46" i="15" s="1"/>
  <c r="E43" i="15" a="1"/>
  <c r="E43" i="15" s="1"/>
  <c r="E42" i="15" a="1"/>
  <c r="E42" i="15" s="1"/>
  <c r="E41" i="15" a="1"/>
  <c r="E41" i="15" s="1"/>
  <c r="E40" i="15" a="1"/>
  <c r="E40" i="15" s="1"/>
  <c r="E39" i="15" a="1"/>
  <c r="E39" i="15" s="1"/>
  <c r="K51" i="15" a="1"/>
  <c r="K51" i="15" s="1"/>
  <c r="K46" i="15" a="1"/>
  <c r="K46" i="15" s="1"/>
  <c r="K40" i="15" a="1"/>
  <c r="K40" i="15" s="1"/>
  <c r="K36" i="15" a="1"/>
  <c r="K36" i="15" s="1"/>
  <c r="K35" i="15" a="1"/>
  <c r="K35" i="15" s="1"/>
  <c r="K52" i="15" a="1"/>
  <c r="K52" i="15" s="1"/>
  <c r="K47" i="15" a="1"/>
  <c r="K47" i="15" s="1"/>
  <c r="K41" i="15" a="1"/>
  <c r="K41" i="15" s="1"/>
  <c r="K54" i="15" a="1"/>
  <c r="K54" i="15" s="1"/>
  <c r="K49" i="15" a="1"/>
  <c r="K49" i="15" s="1"/>
  <c r="K42" i="15" a="1"/>
  <c r="K42" i="15" s="1"/>
  <c r="K37" i="15" a="1"/>
  <c r="K37" i="15" s="1"/>
  <c r="E37" i="15" a="1"/>
  <c r="E37" i="15" s="1"/>
  <c r="E36" i="15" a="1"/>
  <c r="E36" i="15" s="1"/>
  <c r="E35" i="15" a="1"/>
  <c r="E35" i="15" s="1"/>
  <c r="K43" i="15" a="1"/>
  <c r="K43" i="15" s="1"/>
  <c r="E34" i="15" a="1"/>
  <c r="E34" i="15" s="1"/>
  <c r="K32" i="15" a="1"/>
  <c r="K32" i="15" s="1"/>
  <c r="E27" i="15" a="1"/>
  <c r="E27" i="15" s="1"/>
  <c r="K26" i="15" a="1"/>
  <c r="K26" i="15" s="1"/>
  <c r="K50" i="15" a="1"/>
  <c r="K50" i="15" s="1"/>
  <c r="K34" i="15" a="1"/>
  <c r="K34" i="15" s="1"/>
  <c r="E28" i="15" a="1"/>
  <c r="E28" i="15" s="1"/>
  <c r="K27" i="15" a="1"/>
  <c r="K27" i="15" s="1"/>
  <c r="K25" i="15" a="1"/>
  <c r="K25" i="15" s="1"/>
  <c r="K24" i="15" a="1"/>
  <c r="K24" i="15" s="1"/>
  <c r="K22" i="15" a="1"/>
  <c r="K22" i="15" s="1"/>
  <c r="K21" i="15" a="1"/>
  <c r="K21" i="15" s="1"/>
  <c r="K20" i="15" a="1"/>
  <c r="K20" i="15" s="1"/>
  <c r="K19" i="15" a="1"/>
  <c r="K19" i="15" s="1"/>
  <c r="K17" i="15" a="1"/>
  <c r="K17" i="15" s="1"/>
  <c r="K16" i="15" a="1"/>
  <c r="K16" i="15" s="1"/>
  <c r="E31" i="15" a="1"/>
  <c r="E31" i="15" s="1"/>
  <c r="K28" i="15" a="1"/>
  <c r="K28" i="15" s="1"/>
  <c r="K39" i="15" a="1"/>
  <c r="K39" i="15" s="1"/>
  <c r="E32" i="15" a="1"/>
  <c r="E32" i="15" s="1"/>
  <c r="K31" i="15" a="1"/>
  <c r="K31" i="15" s="1"/>
  <c r="E26" i="15" a="1"/>
  <c r="E26" i="15" s="1"/>
  <c r="E25" i="15" a="1"/>
  <c r="E25" i="15" s="1"/>
  <c r="E24" i="15" a="1"/>
  <c r="E24" i="15" s="1"/>
  <c r="E22" i="15" a="1"/>
  <c r="E22" i="15" s="1"/>
  <c r="E21" i="15" a="1"/>
  <c r="E21" i="15" s="1"/>
  <c r="E20" i="15" a="1"/>
  <c r="E20" i="15" s="1"/>
  <c r="E19" i="15" a="1"/>
  <c r="E19" i="15" s="1"/>
  <c r="E17" i="15" a="1"/>
  <c r="E17" i="15" s="1"/>
  <c r="E16" i="15" a="1"/>
  <c r="E16" i="15" s="1"/>
  <c r="K58" i="14" a="1"/>
  <c r="K58" i="14" s="1"/>
  <c r="K57" i="14" a="1"/>
  <c r="K57" i="14" s="1"/>
  <c r="K56" i="14" a="1"/>
  <c r="K56" i="14" s="1"/>
  <c r="K55" i="14" a="1"/>
  <c r="K55" i="14" s="1"/>
  <c r="F70" i="14"/>
  <c r="E58" i="14" a="1"/>
  <c r="E58" i="14" s="1"/>
  <c r="E57" i="14" a="1"/>
  <c r="E57" i="14" s="1"/>
  <c r="E56" i="14" a="1"/>
  <c r="E56" i="14" s="1"/>
  <c r="E55" i="14" a="1"/>
  <c r="E55" i="14" s="1"/>
  <c r="K52" i="14" a="1"/>
  <c r="K52" i="14" s="1"/>
  <c r="K50" i="14" a="1"/>
  <c r="K50" i="14" s="1"/>
  <c r="K47" i="14" a="1"/>
  <c r="K47" i="14" s="1"/>
  <c r="K43" i="14" a="1"/>
  <c r="K43" i="14" s="1"/>
  <c r="K41" i="14" a="1"/>
  <c r="K41" i="14" s="1"/>
  <c r="K39" i="14" a="1"/>
  <c r="K39" i="14" s="1"/>
  <c r="E16" i="14" a="1"/>
  <c r="E16" i="14" s="1"/>
  <c r="E52" i="14" a="1"/>
  <c r="E52" i="14" s="1"/>
  <c r="E50" i="14" a="1"/>
  <c r="E50" i="14" s="1"/>
  <c r="E47" i="14" a="1"/>
  <c r="E47" i="14" s="1"/>
  <c r="E43" i="14" a="1"/>
  <c r="E43" i="14" s="1"/>
  <c r="E41" i="14" a="1"/>
  <c r="E41" i="14" s="1"/>
  <c r="E39" i="14" a="1"/>
  <c r="E39" i="14" s="1"/>
  <c r="K36" i="14" a="1"/>
  <c r="K36" i="14" s="1"/>
  <c r="K35" i="14" a="1"/>
  <c r="K35" i="14" s="1"/>
  <c r="K34" i="14" a="1"/>
  <c r="K34" i="14" s="1"/>
  <c r="K32" i="14" a="1"/>
  <c r="K32" i="14" s="1"/>
  <c r="K31" i="14" a="1"/>
  <c r="K31" i="14" s="1"/>
  <c r="K28" i="14" a="1"/>
  <c r="K28" i="14" s="1"/>
  <c r="K27" i="14" a="1"/>
  <c r="K27" i="14" s="1"/>
  <c r="K26" i="14" a="1"/>
  <c r="K26" i="14" s="1"/>
  <c r="K25" i="14" a="1"/>
  <c r="K25" i="14" s="1"/>
  <c r="K24" i="14" a="1"/>
  <c r="K24" i="14" s="1"/>
  <c r="K22" i="14" a="1"/>
  <c r="K22" i="14" s="1"/>
  <c r="K21" i="14" a="1"/>
  <c r="K21" i="14" s="1"/>
  <c r="K20" i="14" a="1"/>
  <c r="K20" i="14" s="1"/>
  <c r="K19" i="14" a="1"/>
  <c r="K19" i="14" s="1"/>
  <c r="K17" i="14" a="1"/>
  <c r="K17" i="14" s="1"/>
  <c r="K16" i="14" a="1"/>
  <c r="K16" i="14" s="1"/>
  <c r="E17" i="14" a="1"/>
  <c r="E17" i="14" s="1"/>
  <c r="K54" i="14" a="1"/>
  <c r="K54" i="14" s="1"/>
  <c r="K51" i="14" a="1"/>
  <c r="K51" i="14" s="1"/>
  <c r="K49" i="14" a="1"/>
  <c r="K49" i="14" s="1"/>
  <c r="K46" i="14" a="1"/>
  <c r="K46" i="14" s="1"/>
  <c r="K42" i="14" a="1"/>
  <c r="K42" i="14" s="1"/>
  <c r="K40" i="14" a="1"/>
  <c r="K40" i="14" s="1"/>
  <c r="K37" i="14" a="1"/>
  <c r="K37" i="14" s="1"/>
  <c r="E24" i="14" a="1"/>
  <c r="E24" i="14" s="1"/>
  <c r="E22" i="14" a="1"/>
  <c r="E22" i="14" s="1"/>
  <c r="E20" i="14" a="1"/>
  <c r="E20" i="14" s="1"/>
  <c r="E54" i="14" a="1"/>
  <c r="E54" i="14" s="1"/>
  <c r="E51" i="14" a="1"/>
  <c r="E51" i="14" s="1"/>
  <c r="E49" i="14" a="1"/>
  <c r="E49" i="14" s="1"/>
  <c r="E46" i="14" a="1"/>
  <c r="E46" i="14" s="1"/>
  <c r="E42" i="14" a="1"/>
  <c r="E42" i="14" s="1"/>
  <c r="E40" i="14" a="1"/>
  <c r="E40" i="14" s="1"/>
  <c r="E37" i="14" a="1"/>
  <c r="E37" i="14" s="1"/>
  <c r="E36" i="14" a="1"/>
  <c r="E36" i="14" s="1"/>
  <c r="E35" i="14" a="1"/>
  <c r="E35" i="14" s="1"/>
  <c r="E34" i="14" a="1"/>
  <c r="E34" i="14" s="1"/>
  <c r="E32" i="14" a="1"/>
  <c r="E32" i="14" s="1"/>
  <c r="E31" i="14" a="1"/>
  <c r="E31" i="14" s="1"/>
  <c r="E28" i="14" a="1"/>
  <c r="E28" i="14" s="1"/>
  <c r="E27" i="14" a="1"/>
  <c r="E27" i="14" s="1"/>
  <c r="E26" i="14" a="1"/>
  <c r="E26" i="14" s="1"/>
  <c r="E25" i="14" a="1"/>
  <c r="E25" i="14" s="1"/>
  <c r="E21" i="14" a="1"/>
  <c r="E21" i="14" s="1"/>
  <c r="E19" i="14" a="1"/>
  <c r="E19" i="14" s="1"/>
  <c r="F58" i="15" l="1" a="1"/>
  <c r="F58" i="15" s="1"/>
  <c r="F57" i="15" a="1"/>
  <c r="F57" i="15" s="1"/>
  <c r="F56" i="15" a="1"/>
  <c r="F56" i="15" s="1"/>
  <c r="F55" i="15" a="1"/>
  <c r="F55" i="15" s="1"/>
  <c r="G73" i="15"/>
  <c r="L58" i="15" a="1"/>
  <c r="L58" i="15" s="1"/>
  <c r="L57" i="15" a="1"/>
  <c r="L57" i="15" s="1"/>
  <c r="L56" i="15" a="1"/>
  <c r="L56" i="15" s="1"/>
  <c r="L55" i="15" a="1"/>
  <c r="L55" i="15" s="1"/>
  <c r="L54" i="15" a="1"/>
  <c r="L54" i="15" s="1"/>
  <c r="L52" i="15" a="1"/>
  <c r="L52" i="15" s="1"/>
  <c r="L51" i="15" a="1"/>
  <c r="L51" i="15" s="1"/>
  <c r="L50" i="15" a="1"/>
  <c r="L50" i="15" s="1"/>
  <c r="L49" i="15" a="1"/>
  <c r="L49" i="15" s="1"/>
  <c r="L47" i="15" a="1"/>
  <c r="L47" i="15" s="1"/>
  <c r="L46" i="15" a="1"/>
  <c r="L46" i="15" s="1"/>
  <c r="L43" i="15" a="1"/>
  <c r="L43" i="15" s="1"/>
  <c r="L42" i="15" a="1"/>
  <c r="L42" i="15" s="1"/>
  <c r="L41" i="15" a="1"/>
  <c r="L41" i="15" s="1"/>
  <c r="L40" i="15" a="1"/>
  <c r="L40" i="15" s="1"/>
  <c r="L39" i="15" a="1"/>
  <c r="L39" i="15" s="1"/>
  <c r="L37" i="15" a="1"/>
  <c r="L37" i="15" s="1"/>
  <c r="F54" i="15" a="1"/>
  <c r="F54" i="15" s="1"/>
  <c r="F49" i="15" a="1"/>
  <c r="F49" i="15" s="1"/>
  <c r="F42" i="15" a="1"/>
  <c r="F42" i="15" s="1"/>
  <c r="F37" i="15" a="1"/>
  <c r="F37" i="15" s="1"/>
  <c r="F36" i="15" a="1"/>
  <c r="F36" i="15" s="1"/>
  <c r="F35" i="15" a="1"/>
  <c r="F35" i="15" s="1"/>
  <c r="F50" i="15" a="1"/>
  <c r="F50" i="15" s="1"/>
  <c r="F43" i="15" a="1"/>
  <c r="F43" i="15" s="1"/>
  <c r="F39" i="15" a="1"/>
  <c r="F39" i="15" s="1"/>
  <c r="F51" i="15" a="1"/>
  <c r="F51" i="15" s="1"/>
  <c r="F46" i="15" a="1"/>
  <c r="F46" i="15" s="1"/>
  <c r="F40" i="15" a="1"/>
  <c r="F40" i="15" s="1"/>
  <c r="L36" i="15" a="1"/>
  <c r="L36" i="15" s="1"/>
  <c r="L35" i="15" a="1"/>
  <c r="L35" i="15" s="1"/>
  <c r="L34" i="15" a="1"/>
  <c r="L34" i="15" s="1"/>
  <c r="F52" i="15" a="1"/>
  <c r="F52" i="15" s="1"/>
  <c r="L28" i="15" a="1"/>
  <c r="L28" i="15" s="1"/>
  <c r="F28" i="15" a="1"/>
  <c r="F28" i="15" s="1"/>
  <c r="L31" i="15" a="1"/>
  <c r="L31" i="15" s="1"/>
  <c r="F31" i="15" a="1"/>
  <c r="F31" i="15" s="1"/>
  <c r="F25" i="15" a="1"/>
  <c r="F25" i="15" s="1"/>
  <c r="F24" i="15" a="1"/>
  <c r="F24" i="15" s="1"/>
  <c r="F22" i="15" a="1"/>
  <c r="F22" i="15" s="1"/>
  <c r="F21" i="15" a="1"/>
  <c r="F21" i="15" s="1"/>
  <c r="F20" i="15" a="1"/>
  <c r="F20" i="15" s="1"/>
  <c r="F19" i="15" a="1"/>
  <c r="F19" i="15" s="1"/>
  <c r="F17" i="15" a="1"/>
  <c r="F17" i="15" s="1"/>
  <c r="F16" i="15" a="1"/>
  <c r="F16" i="15" s="1"/>
  <c r="F41" i="15" a="1"/>
  <c r="F41" i="15" s="1"/>
  <c r="L32" i="15" a="1"/>
  <c r="L32" i="15" s="1"/>
  <c r="F32" i="15" a="1"/>
  <c r="F32" i="15" s="1"/>
  <c r="L26" i="15" a="1"/>
  <c r="L26" i="15" s="1"/>
  <c r="F26" i="15" a="1"/>
  <c r="F26" i="15" s="1"/>
  <c r="F47" i="15" a="1"/>
  <c r="F47" i="15" s="1"/>
  <c r="F34" i="15" a="1"/>
  <c r="F34" i="15" s="1"/>
  <c r="L27" i="15" a="1"/>
  <c r="L27" i="15" s="1"/>
  <c r="F27" i="15" a="1"/>
  <c r="F27" i="15" s="1"/>
  <c r="L25" i="15" a="1"/>
  <c r="L25" i="15" s="1"/>
  <c r="L24" i="15" a="1"/>
  <c r="L24" i="15" s="1"/>
  <c r="L22" i="15" a="1"/>
  <c r="L22" i="15" s="1"/>
  <c r="L21" i="15" a="1"/>
  <c r="L21" i="15" s="1"/>
  <c r="L20" i="15" a="1"/>
  <c r="L20" i="15" s="1"/>
  <c r="L19" i="15" a="1"/>
  <c r="L19" i="15" s="1"/>
  <c r="L17" i="15" a="1"/>
  <c r="L17" i="15" s="1"/>
  <c r="L16" i="15" a="1"/>
  <c r="L16" i="15" s="1"/>
  <c r="F58" i="14" a="1"/>
  <c r="F58" i="14" s="1"/>
  <c r="F57" i="14" a="1"/>
  <c r="F57" i="14" s="1"/>
  <c r="F56" i="14" a="1"/>
  <c r="F56" i="14" s="1"/>
  <c r="G70" i="14"/>
  <c r="L58" i="14" a="1"/>
  <c r="L58" i="14" s="1"/>
  <c r="L57" i="14" a="1"/>
  <c r="L57" i="14" s="1"/>
  <c r="L56" i="14" a="1"/>
  <c r="L56" i="14" s="1"/>
  <c r="L55" i="14" a="1"/>
  <c r="L55" i="14" s="1"/>
  <c r="F52" i="14" a="1"/>
  <c r="F52" i="14" s="1"/>
  <c r="F50" i="14" a="1"/>
  <c r="F50" i="14" s="1"/>
  <c r="F47" i="14" a="1"/>
  <c r="F47" i="14" s="1"/>
  <c r="F43" i="14" a="1"/>
  <c r="F43" i="14" s="1"/>
  <c r="F41" i="14" a="1"/>
  <c r="F41" i="14" s="1"/>
  <c r="F39" i="14" a="1"/>
  <c r="F39" i="14" s="1"/>
  <c r="L17" i="14" a="1"/>
  <c r="L17" i="14" s="1"/>
  <c r="L16" i="14" a="1"/>
  <c r="L16" i="14" s="1"/>
  <c r="F55" i="14" a="1"/>
  <c r="F55" i="14" s="1"/>
  <c r="L54" i="14" a="1"/>
  <c r="L54" i="14" s="1"/>
  <c r="L51" i="14" a="1"/>
  <c r="L51" i="14" s="1"/>
  <c r="L49" i="14" a="1"/>
  <c r="L49" i="14" s="1"/>
  <c r="L46" i="14" a="1"/>
  <c r="L46" i="14" s="1"/>
  <c r="L42" i="14" a="1"/>
  <c r="L42" i="14" s="1"/>
  <c r="L40" i="14" a="1"/>
  <c r="L40" i="14" s="1"/>
  <c r="L37" i="14" a="1"/>
  <c r="L37" i="14" s="1"/>
  <c r="F36" i="14" a="1"/>
  <c r="F36" i="14" s="1"/>
  <c r="F35" i="14" a="1"/>
  <c r="F35" i="14" s="1"/>
  <c r="F34" i="14" a="1"/>
  <c r="F34" i="14" s="1"/>
  <c r="F32" i="14" a="1"/>
  <c r="F32" i="14" s="1"/>
  <c r="F31" i="14" a="1"/>
  <c r="F31" i="14" s="1"/>
  <c r="F28" i="14" a="1"/>
  <c r="F28" i="14" s="1"/>
  <c r="F27" i="14" a="1"/>
  <c r="F27" i="14" s="1"/>
  <c r="F26" i="14" a="1"/>
  <c r="F26" i="14" s="1"/>
  <c r="F25" i="14" a="1"/>
  <c r="F25" i="14" s="1"/>
  <c r="F24" i="14" a="1"/>
  <c r="F24" i="14" s="1"/>
  <c r="F22" i="14" a="1"/>
  <c r="F22" i="14" s="1"/>
  <c r="F21" i="14" a="1"/>
  <c r="F21" i="14" s="1"/>
  <c r="F20" i="14" a="1"/>
  <c r="F20" i="14" s="1"/>
  <c r="F19" i="14" a="1"/>
  <c r="F19" i="14" s="1"/>
  <c r="F17" i="14" a="1"/>
  <c r="F17" i="14" s="1"/>
  <c r="F16" i="14" a="1"/>
  <c r="F16" i="14" s="1"/>
  <c r="L21" i="14" a="1"/>
  <c r="L21" i="14" s="1"/>
  <c r="F54" i="14" a="1"/>
  <c r="F54" i="14" s="1"/>
  <c r="F51" i="14" a="1"/>
  <c r="F51" i="14" s="1"/>
  <c r="F49" i="14" a="1"/>
  <c r="F49" i="14" s="1"/>
  <c r="F46" i="14" a="1"/>
  <c r="F46" i="14" s="1"/>
  <c r="F42" i="14" a="1"/>
  <c r="F42" i="14" s="1"/>
  <c r="F40" i="14" a="1"/>
  <c r="F40" i="14" s="1"/>
  <c r="F37" i="14" a="1"/>
  <c r="F37" i="14" s="1"/>
  <c r="L25" i="14" a="1"/>
  <c r="L25" i="14" s="1"/>
  <c r="L22" i="14" a="1"/>
  <c r="L22" i="14" s="1"/>
  <c r="L19" i="14" a="1"/>
  <c r="L19" i="14" s="1"/>
  <c r="L52" i="14" a="1"/>
  <c r="L52" i="14" s="1"/>
  <c r="L50" i="14" a="1"/>
  <c r="L50" i="14" s="1"/>
  <c r="L47" i="14" a="1"/>
  <c r="L47" i="14" s="1"/>
  <c r="L43" i="14" a="1"/>
  <c r="L43" i="14" s="1"/>
  <c r="L41" i="14" a="1"/>
  <c r="L41" i="14" s="1"/>
  <c r="L39" i="14" a="1"/>
  <c r="L39" i="14" s="1"/>
  <c r="L36" i="14" a="1"/>
  <c r="L36" i="14" s="1"/>
  <c r="L35" i="14" a="1"/>
  <c r="L35" i="14" s="1"/>
  <c r="L34" i="14" a="1"/>
  <c r="L34" i="14" s="1"/>
  <c r="L32" i="14" a="1"/>
  <c r="L32" i="14" s="1"/>
  <c r="L31" i="14" a="1"/>
  <c r="L31" i="14" s="1"/>
  <c r="L28" i="14" a="1"/>
  <c r="L28" i="14" s="1"/>
  <c r="L27" i="14" a="1"/>
  <c r="L27" i="14" s="1"/>
  <c r="L26" i="14" a="1"/>
  <c r="L26" i="14" s="1"/>
  <c r="L24" i="14" a="1"/>
  <c r="L24" i="14" s="1"/>
  <c r="L20" i="14" a="1"/>
  <c r="L20" i="14" s="1"/>
  <c r="M58" i="15" l="1" a="1"/>
  <c r="M58" i="15" s="1"/>
  <c r="M57" i="15" a="1"/>
  <c r="M57" i="15" s="1"/>
  <c r="M56" i="15" a="1"/>
  <c r="M56" i="15" s="1"/>
  <c r="M55" i="15" a="1"/>
  <c r="M55" i="15" s="1"/>
  <c r="M54" i="15" a="1"/>
  <c r="M54" i="15" s="1"/>
  <c r="G58" i="15" a="1"/>
  <c r="G58" i="15" s="1"/>
  <c r="G57" i="15" a="1"/>
  <c r="G57" i="15" s="1"/>
  <c r="G56" i="15" a="1"/>
  <c r="G56" i="15" s="1"/>
  <c r="G55" i="15" a="1"/>
  <c r="G55" i="15" s="1"/>
  <c r="G54" i="15" a="1"/>
  <c r="G54" i="15" s="1"/>
  <c r="G52" i="15" a="1"/>
  <c r="G52" i="15" s="1"/>
  <c r="G51" i="15" a="1"/>
  <c r="G51" i="15" s="1"/>
  <c r="G50" i="15" a="1"/>
  <c r="G50" i="15" s="1"/>
  <c r="G49" i="15" a="1"/>
  <c r="G49" i="15" s="1"/>
  <c r="G47" i="15" a="1"/>
  <c r="G47" i="15" s="1"/>
  <c r="G46" i="15" a="1"/>
  <c r="G46" i="15" s="1"/>
  <c r="G43" i="15" a="1"/>
  <c r="G43" i="15" s="1"/>
  <c r="G42" i="15" a="1"/>
  <c r="G42" i="15" s="1"/>
  <c r="G41" i="15" a="1"/>
  <c r="G41" i="15" s="1"/>
  <c r="G40" i="15" a="1"/>
  <c r="G40" i="15" s="1"/>
  <c r="G39" i="15" a="1"/>
  <c r="G39" i="15" s="1"/>
  <c r="G37" i="15" a="1"/>
  <c r="G37" i="15" s="1"/>
  <c r="M50" i="15" a="1"/>
  <c r="M50" i="15" s="1"/>
  <c r="M43" i="15" a="1"/>
  <c r="M43" i="15" s="1"/>
  <c r="M39" i="15" a="1"/>
  <c r="M39" i="15" s="1"/>
  <c r="M36" i="15" a="1"/>
  <c r="M36" i="15" s="1"/>
  <c r="M35" i="15" a="1"/>
  <c r="M35" i="15" s="1"/>
  <c r="M34" i="15" a="1"/>
  <c r="M34" i="15" s="1"/>
  <c r="M51" i="15" a="1"/>
  <c r="M51" i="15" s="1"/>
  <c r="M46" i="15" a="1"/>
  <c r="M46" i="15" s="1"/>
  <c r="M40" i="15" a="1"/>
  <c r="M40" i="15" s="1"/>
  <c r="M52" i="15" a="1"/>
  <c r="M52" i="15" s="1"/>
  <c r="M47" i="15" a="1"/>
  <c r="M47" i="15" s="1"/>
  <c r="M41" i="15" a="1"/>
  <c r="M41" i="15" s="1"/>
  <c r="G36" i="15" a="1"/>
  <c r="G36" i="15" s="1"/>
  <c r="G35" i="15" a="1"/>
  <c r="G35" i="15" s="1"/>
  <c r="G32" i="15" a="1"/>
  <c r="G32" i="15" s="1"/>
  <c r="M31" i="15" a="1"/>
  <c r="M31" i="15" s="1"/>
  <c r="G26" i="15" a="1"/>
  <c r="G26" i="15" s="1"/>
  <c r="M37" i="15" a="1"/>
  <c r="M37" i="15" s="1"/>
  <c r="G34" i="15" a="1"/>
  <c r="G34" i="15" s="1"/>
  <c r="M32" i="15" a="1"/>
  <c r="M32" i="15" s="1"/>
  <c r="G27" i="15" a="1"/>
  <c r="G27" i="15" s="1"/>
  <c r="M26" i="15" a="1"/>
  <c r="M26" i="15" s="1"/>
  <c r="M25" i="15" a="1"/>
  <c r="M25" i="15" s="1"/>
  <c r="M24" i="15" a="1"/>
  <c r="M24" i="15" s="1"/>
  <c r="M22" i="15" a="1"/>
  <c r="M22" i="15" s="1"/>
  <c r="M21" i="15" a="1"/>
  <c r="M21" i="15" s="1"/>
  <c r="M20" i="15" a="1"/>
  <c r="M20" i="15" s="1"/>
  <c r="M19" i="15" a="1"/>
  <c r="M19" i="15" s="1"/>
  <c r="M17" i="15" a="1"/>
  <c r="M17" i="15" s="1"/>
  <c r="M16" i="15" a="1"/>
  <c r="M16" i="15" s="1"/>
  <c r="M42" i="15" a="1"/>
  <c r="M42" i="15" s="1"/>
  <c r="G28" i="15" a="1"/>
  <c r="G28" i="15" s="1"/>
  <c r="M27" i="15" a="1"/>
  <c r="M27" i="15" s="1"/>
  <c r="M49" i="15" a="1"/>
  <c r="M49" i="15" s="1"/>
  <c r="G31" i="15" a="1"/>
  <c r="G31" i="15" s="1"/>
  <c r="M28" i="15" a="1"/>
  <c r="M28" i="15" s="1"/>
  <c r="G25" i="15" a="1"/>
  <c r="G25" i="15" s="1"/>
  <c r="G24" i="15" a="1"/>
  <c r="G24" i="15" s="1"/>
  <c r="G22" i="15" a="1"/>
  <c r="G22" i="15" s="1"/>
  <c r="G21" i="15" a="1"/>
  <c r="G21" i="15" s="1"/>
  <c r="G20" i="15" a="1"/>
  <c r="G20" i="15" s="1"/>
  <c r="G19" i="15" a="1"/>
  <c r="G19" i="15" s="1"/>
  <c r="G17" i="15" a="1"/>
  <c r="G17" i="15" s="1"/>
  <c r="G16" i="15" a="1"/>
  <c r="G16" i="15" s="1"/>
  <c r="M58" i="14" a="1"/>
  <c r="M58" i="14" s="1"/>
  <c r="M57" i="14" a="1"/>
  <c r="M57" i="14" s="1"/>
  <c r="M56" i="14" a="1"/>
  <c r="M56" i="14" s="1"/>
  <c r="M55" i="14" a="1"/>
  <c r="M55" i="14" s="1"/>
  <c r="G58" i="14" a="1"/>
  <c r="G58" i="14" s="1"/>
  <c r="G57" i="14" a="1"/>
  <c r="G57" i="14" s="1"/>
  <c r="G56" i="14" a="1"/>
  <c r="G56" i="14" s="1"/>
  <c r="G55" i="14" a="1"/>
  <c r="G55" i="14" s="1"/>
  <c r="M54" i="14" a="1"/>
  <c r="M54" i="14" s="1"/>
  <c r="M51" i="14" a="1"/>
  <c r="M51" i="14" s="1"/>
  <c r="M49" i="14" a="1"/>
  <c r="M49" i="14" s="1"/>
  <c r="M46" i="14" a="1"/>
  <c r="M46" i="14" s="1"/>
  <c r="M42" i="14" a="1"/>
  <c r="M42" i="14" s="1"/>
  <c r="M40" i="14" a="1"/>
  <c r="M40" i="14" s="1"/>
  <c r="M37" i="14" a="1"/>
  <c r="M37" i="14" s="1"/>
  <c r="G21" i="14" a="1"/>
  <c r="G21" i="14" s="1"/>
  <c r="G54" i="14" a="1"/>
  <c r="G54" i="14" s="1"/>
  <c r="G51" i="14" a="1"/>
  <c r="G51" i="14" s="1"/>
  <c r="G49" i="14" a="1"/>
  <c r="G49" i="14" s="1"/>
  <c r="G46" i="14" a="1"/>
  <c r="G46" i="14" s="1"/>
  <c r="G42" i="14" a="1"/>
  <c r="G42" i="14" s="1"/>
  <c r="G40" i="14" a="1"/>
  <c r="G40" i="14" s="1"/>
  <c r="G37" i="14" a="1"/>
  <c r="G37" i="14" s="1"/>
  <c r="M36" i="14" a="1"/>
  <c r="M36" i="14" s="1"/>
  <c r="M35" i="14" a="1"/>
  <c r="M35" i="14" s="1"/>
  <c r="M34" i="14" a="1"/>
  <c r="M34" i="14" s="1"/>
  <c r="M32" i="14" a="1"/>
  <c r="M32" i="14" s="1"/>
  <c r="M31" i="14" a="1"/>
  <c r="M31" i="14" s="1"/>
  <c r="M28" i="14" a="1"/>
  <c r="M28" i="14" s="1"/>
  <c r="M27" i="14" a="1"/>
  <c r="M27" i="14" s="1"/>
  <c r="M26" i="14" a="1"/>
  <c r="M26" i="14" s="1"/>
  <c r="M25" i="14" a="1"/>
  <c r="M25" i="14" s="1"/>
  <c r="M24" i="14" a="1"/>
  <c r="M24" i="14" s="1"/>
  <c r="M22" i="14" a="1"/>
  <c r="M22" i="14" s="1"/>
  <c r="M21" i="14" a="1"/>
  <c r="M21" i="14" s="1"/>
  <c r="M20" i="14" a="1"/>
  <c r="M20" i="14" s="1"/>
  <c r="M19" i="14" a="1"/>
  <c r="M19" i="14" s="1"/>
  <c r="M17" i="14" a="1"/>
  <c r="M17" i="14" s="1"/>
  <c r="M16" i="14" a="1"/>
  <c r="M16" i="14" s="1"/>
  <c r="G19" i="14" a="1"/>
  <c r="G19" i="14" s="1"/>
  <c r="M52" i="14" a="1"/>
  <c r="M52" i="14" s="1"/>
  <c r="M50" i="14" a="1"/>
  <c r="M50" i="14" s="1"/>
  <c r="M47" i="14" a="1"/>
  <c r="M47" i="14" s="1"/>
  <c r="M43" i="14" a="1"/>
  <c r="M43" i="14" s="1"/>
  <c r="M41" i="14" a="1"/>
  <c r="M41" i="14" s="1"/>
  <c r="M39" i="14" a="1"/>
  <c r="M39" i="14" s="1"/>
  <c r="G22" i="14" a="1"/>
  <c r="G22" i="14" s="1"/>
  <c r="G20" i="14" a="1"/>
  <c r="G20" i="14" s="1"/>
  <c r="G17" i="14" a="1"/>
  <c r="G17" i="14" s="1"/>
  <c r="G16" i="14" a="1"/>
  <c r="G16" i="14" s="1"/>
  <c r="G52" i="14" a="1"/>
  <c r="G52" i="14" s="1"/>
  <c r="G50" i="14" a="1"/>
  <c r="G50" i="14" s="1"/>
  <c r="G47" i="14" a="1"/>
  <c r="G47" i="14" s="1"/>
  <c r="G43" i="14" a="1"/>
  <c r="G43" i="14" s="1"/>
  <c r="G41" i="14" a="1"/>
  <c r="G41" i="14" s="1"/>
  <c r="G39" i="14" a="1"/>
  <c r="G39" i="14" s="1"/>
  <c r="G36" i="14" a="1"/>
  <c r="G36" i="14" s="1"/>
  <c r="G35" i="14" a="1"/>
  <c r="G35" i="14" s="1"/>
  <c r="G34" i="14" a="1"/>
  <c r="G34" i="14" s="1"/>
  <c r="G32" i="14" a="1"/>
  <c r="G32" i="14" s="1"/>
  <c r="G31" i="14" a="1"/>
  <c r="G31" i="14" s="1"/>
  <c r="G28" i="14" a="1"/>
  <c r="G28" i="14" s="1"/>
  <c r="G27" i="14" a="1"/>
  <c r="G27" i="14" s="1"/>
  <c r="G26" i="14" a="1"/>
  <c r="G26" i="14" s="1"/>
  <c r="G25" i="14" a="1"/>
  <c r="G25" i="14" s="1"/>
  <c r="G24" i="14" a="1"/>
  <c r="G24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9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9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9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9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9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9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9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9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9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9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9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9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9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9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9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9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9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9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9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9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9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9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9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9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9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9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9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9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9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9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9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9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9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9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9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9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9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9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9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9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9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9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9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9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9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9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9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9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9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9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9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9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9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9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9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9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9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9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9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9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9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9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9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900-00007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9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9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9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9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9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9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9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9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9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9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9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9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9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9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900-00008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9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900-00008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9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9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9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9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9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9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9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9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9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9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9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9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900-00009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9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9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9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9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9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9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9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9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900-0000A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9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9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900-0000A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9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9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9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9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9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9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9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9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9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9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9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9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9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9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9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9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9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9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9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9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9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9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9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9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9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900-0000C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C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9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9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9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9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9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9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900-0000D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9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900-0000E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900-0000E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9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9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9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9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900-0000E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900-0000E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9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9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9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9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9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F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9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900-0000F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F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9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9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9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F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900-0000F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900-0000F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9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900-0000F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900-0000F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9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0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9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9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0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900-00000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900-00000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900-00000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900-00000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900-00000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900-00000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0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900-00000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900-00000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0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900-00000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9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9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900-00001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900-00001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900-00001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900-00001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900-00001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900-00001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900-00001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900-00001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900-00001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900-00001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900-00001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900-00001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900-00001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900-00001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900-00002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900-00002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900-00002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900-00002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900-00002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900-00002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9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900-00002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900-00002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900-00002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900-00002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900-00002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900-00002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900-00002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900-00002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900-00002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900-00003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900-00003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900-00003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900-00003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900-00003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900-00003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900-00003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900-00003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900-00003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900-00003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900-00003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900-00003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900-00003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900-00003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900-00003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900-00003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900-00004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900-00004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900-00004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900-00004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900-00004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900-00004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900-00004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900-00004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900-00004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900-00004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900-00004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900-00004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900-00004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900-00004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900-00004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900-00004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900-00005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900-00005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900-00005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900-00005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900-00005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900-00005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900-00005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900-00005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900-00005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900-00005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900-00005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900-00005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900-00005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900-00005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900-00005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900-00005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900-00006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900-00006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900-00006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900-00006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900-00006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900-00006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900-00006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900-00006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900-00006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900-00006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900-00006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900-00006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900-00006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900-00006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900-00006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900-00006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900-00007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900-00007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900-00007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900-00007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900-00007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900-00007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900-00007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900-00007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900-00007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900-00007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900-00007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900-00007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900-00007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900-00007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900-00007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900-00007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900-00008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900-00008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900-00008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900-00008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900-00008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900-00008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900-00008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900-00008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900-00008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900-00008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900-00008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900-00008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900-00008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900-00008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900-00008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900-00008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900-00009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900-00009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900-00009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900-00009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900-00009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900-00009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900-00009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900-00009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900-00009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900-00009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900-00009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900-00009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900-00009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900-00009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900-00009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900-00009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900-0000A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900-0000A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900-0000A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900-0000A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900-0000A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900-0000A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900-0000A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900-0000A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900-0000A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900-0000A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900-0000A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900-0000A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900-0000A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900-0000A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900-0000A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900-0000A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900-0000B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900-0000B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900-0000B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900-0000B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900-0000B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900-0000B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900-0000B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900-0000B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900-0000B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900-0000B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900-0000B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900-0000B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900-0000B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900-0000B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900-0000B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900-0000B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900-0000C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900-0000C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900-0000C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900-0000C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900-0000C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900-0000C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900-0000C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900-0000C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900-0000C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900-0000C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900-0000C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900-0000C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900-0000C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900-0000C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900-0000C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900-0000C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900-0000D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900-0000D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900-0000D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900-0000D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900-0000D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900-0000D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900-0000D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900-0000D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900-0000D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900-0000D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900-0000D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900-0000D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900-0000D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900-0000D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900-0000D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900-0000D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900-0000E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900-0000E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900-0000E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900-0000E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900-0000E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900-0000E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900-0000E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900-0000E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900-0000E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900-0000E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900-0000E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900-0000E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900-0000E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900-0000E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900-0000E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900-0000E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900-0000F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900-0000F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900-0000F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900-0000F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900-0000F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900-0000F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900-0000F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900-0000F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900-0000F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900-0000F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900-0000F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900-0000F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900-0000F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900-0000F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900-0000F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900-0000F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900-00000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900-00000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900-00000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900-00000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900-00000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900-00000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900-00000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900-00000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900-00000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900-00000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900-00000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900-00000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900-00000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900-00000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900-00000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900-00000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900-00001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900-000011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900-00001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900-00001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900-00001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900-00001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900-00001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900-00001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900-00001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900-00001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900-00001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0900-00001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900-00001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900-00001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900-00001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900-00001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900-00002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900-00002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900-00002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900-00002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900-00002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900-00002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900-00002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900-00002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900-00002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900-00002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900-00002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900-00002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900-00002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900-00002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900-00002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900-00002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900-00003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900-00003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900-00003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900-00003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900-00003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900-00003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900-00003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900-00003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900-00003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900-00003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900-00003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900-00003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900-00003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900-00003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900-00003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900-00003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900-000040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900-00004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900-00004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900-00004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900-00004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900-00004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900-00004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900-00004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900-00004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900-00004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900-00004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900-00004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900-00004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900-00004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900-00004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900-00004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900-00005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900-00005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900-00005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900-00005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900-00005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900-00005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900-00005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900-00005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900-00005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900-00005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900-00005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900-00005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900-00005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900-00005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900-00005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900-00005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900-000060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900-00006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900-00006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900-00006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900-00006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900-00006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900-00006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900-00006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900-00006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900-00006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900-00006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900-00006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900-00006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900-00006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900-00006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900-00006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900-00007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900-00007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900-00007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900-00007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900-00007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900-00007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900-00007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900-00007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900-00007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900-00007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900-00007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900-00007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900-00007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900-00007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900-00007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900-00007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900-00008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900-00008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900-00008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900-00008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900-00008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900-00008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900-00008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900-00008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900-00008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900-00008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900-00008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900-00008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900-00008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900-00008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900-00008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900-00008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900-00009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900-00009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900-00009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900-00009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900-00009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900-00009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900-00009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S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K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4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4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4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4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4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4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4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4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4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4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4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4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4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4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4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4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4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4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4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4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4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4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4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4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4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4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4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4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4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4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4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4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4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4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4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4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4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4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4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4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4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4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4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4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4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4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4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4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4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4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4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4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4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4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4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4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4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4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4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4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4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4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4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4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4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4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4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4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4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4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4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4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4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4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4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4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4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4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4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4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4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4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4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4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4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4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4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4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4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4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4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4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4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4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4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4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4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4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4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4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4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4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4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4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4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4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4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4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4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4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4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4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4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4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4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4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4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4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4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4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4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4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4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4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4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4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4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4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4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4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4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4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4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4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4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4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4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4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4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4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4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4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4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4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4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4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4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4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4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4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4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4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4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4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4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4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4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4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4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4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4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4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4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4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4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4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4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4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4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4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4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4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4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4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4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4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4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4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4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4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4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4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4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4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4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4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4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4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4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4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4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4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4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4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4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4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4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4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4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4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4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4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4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4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4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4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4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4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4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4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4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4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4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4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4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4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4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4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4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4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4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4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4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4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4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4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4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4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4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4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4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4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4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4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4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4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4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4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4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4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4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4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4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4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4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4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4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4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4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4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4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4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4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4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4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4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4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4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4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4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4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4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4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4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4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4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4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4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4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4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4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4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4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4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4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4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4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4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4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4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4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4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4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4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4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4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4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4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4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4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4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4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4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4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4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4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4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4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4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4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4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4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4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4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4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4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4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4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4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4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4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4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4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4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4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4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4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4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4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4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4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4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4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4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4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4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4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4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4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4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4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4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4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4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4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4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4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4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4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4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4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4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4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4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4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4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4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4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4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4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4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4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4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4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4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4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4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4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4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4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4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4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4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4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4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4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4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4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4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4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4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4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4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4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4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4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4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4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4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4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4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4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4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4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4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4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4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4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4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4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4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4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4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4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4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4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4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4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4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4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4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4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4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4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4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4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4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4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4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4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4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4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4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4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4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4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4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4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4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4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4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4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4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4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4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4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4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4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4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4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4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4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4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4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4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4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4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4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4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4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4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4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4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4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4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4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6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6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6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6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6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6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6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6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6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6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6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6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6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6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6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6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6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6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6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6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6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6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6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6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6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6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6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6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6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6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6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6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6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6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6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6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6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6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6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6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6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6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6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6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6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6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6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6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6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6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6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6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6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6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6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6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6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6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6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6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6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6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6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6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6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6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6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6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6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6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6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6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6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6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6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6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6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6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6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6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6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6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6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6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6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6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6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6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6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6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6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6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6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6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6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6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6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6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6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7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7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7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7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7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7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7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7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7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7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7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7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7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7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7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7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7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7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7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7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7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7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7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7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7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7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7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7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7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7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7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7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7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7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7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7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7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7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7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7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7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7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7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7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7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7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7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7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7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7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7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8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8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8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8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8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8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8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8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8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8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8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8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8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8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8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8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8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8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8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8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8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8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8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8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8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8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8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8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8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8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8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8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8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8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8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8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8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8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8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8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8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8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8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8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8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8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8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8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8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8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8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8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8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8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8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8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8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8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8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8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8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8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8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8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8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8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8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8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8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8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8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8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8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8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8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8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8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8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8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8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8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8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8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8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8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8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8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8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8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8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8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8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8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8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8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8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8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8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8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8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8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8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8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8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8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8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8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8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8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8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8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8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8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8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8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8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8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8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8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8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8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8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8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8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8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8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8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8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8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8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8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8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8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8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8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8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8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8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8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8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8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8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8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8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8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8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8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8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8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8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8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8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8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8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8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8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8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8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8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8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8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8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8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8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8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8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8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8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8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08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8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8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8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8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8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8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8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8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8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8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8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8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8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8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8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8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8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8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8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8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8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8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8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8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8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8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8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8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8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8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8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8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8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8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8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8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8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8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8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8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8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8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8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8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8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8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8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8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8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8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8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8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8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8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8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8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8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8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8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8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8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8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8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8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8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8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8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8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8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8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8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8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8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8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8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8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8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8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8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8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8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8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8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8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8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8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8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8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8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8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8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8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8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8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8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8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8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8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8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8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8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8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8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8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8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8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8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8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8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8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8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8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8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8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8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8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8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8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8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8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8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8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8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8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8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8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8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8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8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8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8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8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8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8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8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8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8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8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8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8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8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8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8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8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8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8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8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8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8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8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8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8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8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8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8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8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8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8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8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8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8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8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8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8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8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8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8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<sst xmlns="http://schemas.openxmlformats.org/spreadsheetml/2006/main" count="31014" uniqueCount="4701">
  <si>
    <t>Part-time workers who prefer more hours ;  Persons ;</t>
  </si>
  <si>
    <t>Part-time workers who prefer more hours ;  &gt; Males ;</t>
  </si>
  <si>
    <t>Part-time workers who prefer more hours ;  &gt; Females ;</t>
  </si>
  <si>
    <t>&gt; Available within four weeks ;  Persons ;</t>
  </si>
  <si>
    <t>&gt; Available within four weeks ;  &gt; Males ;</t>
  </si>
  <si>
    <t>&gt; Available within four weeks ;  &gt; Females ;</t>
  </si>
  <si>
    <t>&gt;&gt; Looked for more work last year ;  Persons ;</t>
  </si>
  <si>
    <t>&gt;&gt; Looked for more work last year ;  &gt; Males ;</t>
  </si>
  <si>
    <t>&gt;&gt; Looked for more work last year ;  &gt; Females ;</t>
  </si>
  <si>
    <t>&gt;&gt; Did not look for more work last year ;  Persons ;</t>
  </si>
  <si>
    <t>&gt;&gt; Did not look for more work last year ;  &gt; Males ;</t>
  </si>
  <si>
    <t>&gt;&gt; Did not look for more work last year ;  &gt; Females ;</t>
  </si>
  <si>
    <t>&gt; Not available within four weeks ;  Persons ;</t>
  </si>
  <si>
    <t>&gt; Not available within four weeks ;  &gt; Males ;</t>
  </si>
  <si>
    <t>&gt; Not available within four weeks ;  &gt; Females ;</t>
  </si>
  <si>
    <t>Employees ;  Part-time workers who prefer more hours ;  Persons ;</t>
  </si>
  <si>
    <t>Employees ;  Part-time workers who prefer more hours ;  &gt; Males ;</t>
  </si>
  <si>
    <t>Employees ;  Part-time workers who prefer more hours ;  &gt; Females ;</t>
  </si>
  <si>
    <t>Employees ;  &gt; Available within four weeks ;  Persons ;</t>
  </si>
  <si>
    <t>Employees ;  &gt; Available within four weeks ;  &gt; Males ;</t>
  </si>
  <si>
    <t>Employees ;  &gt; Available within four weeks ;  &gt; Females ;</t>
  </si>
  <si>
    <t>Employees ;  &gt;&gt; Looked for more work last year ;  Persons ;</t>
  </si>
  <si>
    <t>Employees ;  &gt;&gt; Looked for more work last year ;  &gt; Males ;</t>
  </si>
  <si>
    <t>Employees ;  &gt;&gt; Looked for more work last year ;  &gt; Females ;</t>
  </si>
  <si>
    <t>Employees ;  &gt;&gt; Did not look for more work last year ;  Persons ;</t>
  </si>
  <si>
    <t>Employees ;  &gt;&gt; Did not look for more work last year ;  &gt; Males ;</t>
  </si>
  <si>
    <t>Employees ;  &gt;&gt; Did not look for more work last year ;  &gt; Females ;</t>
  </si>
  <si>
    <t>Employees ;  &gt; Not available within four weeks ;  Persons ;</t>
  </si>
  <si>
    <t>Employees ;  &gt; Not available within four weeks ;  &gt; Males ;</t>
  </si>
  <si>
    <t>Employees ;  &gt; Not available within four weeks ;  &gt; Females ;</t>
  </si>
  <si>
    <t>Own account workers ;  Part-time workers who prefer more hours ;  Persons ;</t>
  </si>
  <si>
    <t>Own account workers ;  Part-time workers who prefer more hours ;  &gt; Males ;</t>
  </si>
  <si>
    <t>Own account workers ;  Part-time workers who prefer more hours ;  &gt; Females ;</t>
  </si>
  <si>
    <t>Own account workers ;  &gt; Available within four weeks ;  Persons ;</t>
  </si>
  <si>
    <t>Own account workers ;  &gt; Available within four weeks ;  &gt; Males ;</t>
  </si>
  <si>
    <t>Own account workers ;  &gt; Available within four weeks ;  &gt; Females ;</t>
  </si>
  <si>
    <t>Own account workers ;  &gt;&gt; Looked for more work last year ;  Persons ;</t>
  </si>
  <si>
    <t>Own account workers ;  &gt;&gt; Looked for more work last year ;  &gt; Males ;</t>
  </si>
  <si>
    <t>Own account workers ;  &gt;&gt; Looked for more work last year ;  &gt; Females ;</t>
  </si>
  <si>
    <t>Own account workers ;  &gt;&gt; Did not look for more work last year ;  Persons ;</t>
  </si>
  <si>
    <t>Own account workers ;  &gt;&gt; Did not look for more work last year ;  &gt; Males ;</t>
  </si>
  <si>
    <t>Own account workers ;  &gt;&gt; Did not look for more work last year ;  &gt; Females ;</t>
  </si>
  <si>
    <t>Own account workers ;  &gt; Not available within four weeks ;  Persons ;</t>
  </si>
  <si>
    <t>Own account workers ;  &gt; Not available within four weeks ;  &gt; Males ;</t>
  </si>
  <si>
    <t>Own account workers ;  &gt; Not available within four weeks ;  &gt; Females ;</t>
  </si>
  <si>
    <t>Preferred to work less than 30 hours ;  Part-time workers who prefer more hours ;  Persons ;</t>
  </si>
  <si>
    <t>Preferred to work less than 30 hours ;  Part-time workers who prefer more hours ;  &gt; Males ;</t>
  </si>
  <si>
    <t>Preferred to work less than 30 hours ;  Part-time workers who prefer more hours ;  &gt; Females ;</t>
  </si>
  <si>
    <t>Preferred to work less than 30 hours ;  &gt; Available within four weeks ;  Persons ;</t>
  </si>
  <si>
    <t>Preferred to work less than 30 hours ;  &gt; Available within four weeks ;  &gt; Males ;</t>
  </si>
  <si>
    <t>Preferred to work less than 30 hours ;  &gt; Available within four weeks ;  &gt; Females ;</t>
  </si>
  <si>
    <t>Preferred to work less than 30 hours ;  &gt;&gt; Looked for more work last year ;  Persons ;</t>
  </si>
  <si>
    <t>Preferred to work less than 30 hours ;  &gt;&gt; Looked for more work last year ;  &gt; Males ;</t>
  </si>
  <si>
    <t>Preferred to work less than 30 hours ;  &gt;&gt; Looked for more work last year ;  &gt; Females ;</t>
  </si>
  <si>
    <t>Preferred to work less than 30 hours ;  &gt;&gt; Did not look for more work last year ;  Persons ;</t>
  </si>
  <si>
    <t>Preferred to work less than 30 hours ;  &gt;&gt; Did not look for more work last year ;  &gt; Males ;</t>
  </si>
  <si>
    <t>Preferred to work less than 30 hours ;  &gt;&gt; Did not look for more work last year ;  &gt; Females ;</t>
  </si>
  <si>
    <t>Preferred to work less than 30 hours ;  &gt; Not available within four weeks ;  Persons ;</t>
  </si>
  <si>
    <t>Preferred to work less than 30 hours ;  &gt; Not available within four weeks ;  &gt; Males ;</t>
  </si>
  <si>
    <t>Preferred to work less than 30 hours ;  &gt; Not available within four weeks ;  &gt; Females ;</t>
  </si>
  <si>
    <t>Preferred to work 30 to 34 hours ;  Part-time workers who prefer more hours ;  Persons ;</t>
  </si>
  <si>
    <t>Preferred to work 30 to 34 hours ;  Part-time workers who prefer more hours ;  &gt; Males ;</t>
  </si>
  <si>
    <t>Preferred to work 30 to 34 hours ;  Part-time workers who prefer more hours ;  &gt; Females ;</t>
  </si>
  <si>
    <t>Preferred to work 30 to 34 hours ;  &gt; Available within four weeks ;  Persons ;</t>
  </si>
  <si>
    <t>Preferred to work 30 to 34 hours ;  &gt; Available within four weeks ;  &gt; Males ;</t>
  </si>
  <si>
    <t>Preferred to work 30 to 34 hours ;  &gt; Available within four weeks ;  &gt; Females ;</t>
  </si>
  <si>
    <t>Preferred to work 30 to 34 hours ;  &gt;&gt; Looked for more work last year ;  Persons ;</t>
  </si>
  <si>
    <t>Preferred to work 30 to 34 hours ;  &gt;&gt; Looked for more work last year ;  &gt; Males ;</t>
  </si>
  <si>
    <t>Preferred to work 30 to 34 hours ;  &gt;&gt; Looked for more work last year ;  &gt; Females ;</t>
  </si>
  <si>
    <t>Preferred to work 30 to 34 hours ;  &gt;&gt; Did not look for more work last year ;  Persons ;</t>
  </si>
  <si>
    <t>Preferred to work 30 to 34 hours ;  &gt;&gt; Did not look for more work last year ;  &gt; Males ;</t>
  </si>
  <si>
    <t>Preferred to work 30 to 34 hours ;  &gt;&gt; Did not look for more work last year ;  &gt; Females ;</t>
  </si>
  <si>
    <t>Preferred to work 30 to 34 hours ;  &gt; Not available within four weeks ;  Persons ;</t>
  </si>
  <si>
    <t>Preferred to work 30 to 34 hours ;  &gt; Not available within four weeks ;  &gt; Males ;</t>
  </si>
  <si>
    <t>Preferred to work 30 to 34 hours ;  &gt; Not available within four weeks ;  &gt; Females ;</t>
  </si>
  <si>
    <t>Preferred to work 35 to 39 hours ;  Part-time workers who prefer more hours ;  Persons ;</t>
  </si>
  <si>
    <t>Preferred to work 35 to 39 hours ;  Part-time workers who prefer more hours ;  &gt; Males ;</t>
  </si>
  <si>
    <t>Preferred to work 35 to 39 hours ;  Part-time workers who prefer more hours ;  &gt; Females ;</t>
  </si>
  <si>
    <t>Preferred to work 35 to 39 hours ;  &gt; Available within four weeks ;  Persons ;</t>
  </si>
  <si>
    <t>Preferred to work 35 to 39 hours ;  &gt; Available within four weeks ;  &gt; Males ;</t>
  </si>
  <si>
    <t>Preferred to work 35 to 39 hours ;  &gt; Available within four weeks ;  &gt; Females ;</t>
  </si>
  <si>
    <t>Preferred to work 35 to 39 hours ;  &gt;&gt; Looked for more work last year ;  Persons ;</t>
  </si>
  <si>
    <t>Preferred to work 35 to 39 hours ;  &gt;&gt; Looked for more work last year ;  &gt; Males ;</t>
  </si>
  <si>
    <t>Preferred to work 35 to 39 hours ;  &gt;&gt; Looked for more work last year ;  &gt; Females ;</t>
  </si>
  <si>
    <t>Preferred to work 35 to 39 hours ;  &gt;&gt; Did not look for more work last year ;  Persons ;</t>
  </si>
  <si>
    <t>Preferred to work 35 to 39 hours ;  &gt;&gt; Did not look for more work last year ;  &gt; Males ;</t>
  </si>
  <si>
    <t>Preferred to work 35 to 39 hours ;  &gt;&gt; Did not look for more work last year ;  &gt; Females ;</t>
  </si>
  <si>
    <t>Preferred to work 35 to 39 hours ;  &gt; Not available within four weeks ;  Persons ;</t>
  </si>
  <si>
    <t>Preferred to work 35 to 39 hours ;  &gt; Not available within four weeks ;  &gt; Males ;</t>
  </si>
  <si>
    <t>Preferred to work 35 to 39 hours ;  &gt; Not available within four weeks ;  &gt; Females ;</t>
  </si>
  <si>
    <t>Preferred to work 40 hours or more ;  Part-time workers who prefer more hours ;  Persons ;</t>
  </si>
  <si>
    <t>Preferred to work 40 hours or more ;  Part-time workers who prefer more hours ;  &gt; Males ;</t>
  </si>
  <si>
    <t>Preferred to work 40 hours or more ;  Part-time workers who prefer more hours ;  &gt; Females ;</t>
  </si>
  <si>
    <t>Preferred to work 40 hours or more ;  &gt; Available within four weeks ;  Persons ;</t>
  </si>
  <si>
    <t>Preferred to work 40 hours or more ;  &gt; Available within four weeks ;  &gt; Males ;</t>
  </si>
  <si>
    <t>Preferred to work 40 hours or more ;  &gt; Available within four weeks ;  &gt; Females ;</t>
  </si>
  <si>
    <t>Preferred to work 40 hours or more ;  &gt;&gt; Looked for more work last year ;  Persons ;</t>
  </si>
  <si>
    <t>Preferred to work 40 hours or more ;  &gt;&gt; Looked for more work last year ;  &gt; Males ;</t>
  </si>
  <si>
    <t>Preferred to work 40 hours or more ;  &gt;&gt; Looked for more work last year ;  &gt; Females ;</t>
  </si>
  <si>
    <t>Preferred to work 40 hours or more ;  &gt;&gt; Did not look for more work last year ;  Persons ;</t>
  </si>
  <si>
    <t>Preferred to work 40 hours or more ;  &gt;&gt; Did not look for more work last year ;  &gt; Males ;</t>
  </si>
  <si>
    <t>Preferred to work 40 hours or more ;  &gt;&gt; Did not look for more work last year ;  &gt; Females ;</t>
  </si>
  <si>
    <t>Preferred to work 40 hours or more ;  &gt; Not available within four weeks ;  Persons ;</t>
  </si>
  <si>
    <t>Preferred to work 40 hours or more ;  &gt; Not available within four weeks ;  &gt; Males ;</t>
  </si>
  <si>
    <t>Preferred to work 40 hours or more ;  &gt; Not available within four weeks ;  &gt; Females ;</t>
  </si>
  <si>
    <t>Preferred to work less than 10 extra hours ;  Part-time workers who prefer more hours ;  Persons ;</t>
  </si>
  <si>
    <t>Preferred to work less than 10 extra hours ;  Part-time workers who prefer more hours ;  &gt; Males ;</t>
  </si>
  <si>
    <t>Preferred to work less than 10 extra hours ;  Part-time workers who prefer more hours ;  &gt; Females ;</t>
  </si>
  <si>
    <t>Preferred to work less than 10 extra hours ;  &gt; Available within four weeks ;  Persons ;</t>
  </si>
  <si>
    <t>Preferred to work less than 10 extra hours ;  &gt; Available within four weeks ;  &gt; Males ;</t>
  </si>
  <si>
    <t>Preferred to work less than 10 extra hours ;  &gt; Available within four weeks ;  &gt; Females ;</t>
  </si>
  <si>
    <t>Preferred to work less than 10 extra hours ;  &gt;&gt; Looked for more work last year ;  Persons ;</t>
  </si>
  <si>
    <t>Preferred to work less than 10 extra hours ;  &gt;&gt; Looked for more work last year ;  &gt; Males ;</t>
  </si>
  <si>
    <t>Preferred to work less than 10 extra hours ;  &gt;&gt; Looked for more work last year ;  &gt; Females ;</t>
  </si>
  <si>
    <t>Preferred to work less than 10 extra hours ;  &gt;&gt; Did not look for more work last year ;  Persons ;</t>
  </si>
  <si>
    <t>Preferred to work less than 10 extra hours ;  &gt;&gt; Did not look for more work last year ;  &gt; Males ;</t>
  </si>
  <si>
    <t>Preferred to work less than 10 extra hours ;  &gt;&gt; Did not look for more work last year ;  &gt; Females ;</t>
  </si>
  <si>
    <t>Preferred to work less than 10 extra hours ;  &gt; Not available within four weeks ;  Persons ;</t>
  </si>
  <si>
    <t>Preferred to work less than 10 extra hours ;  &gt; Not available within four weeks ;  &gt; Males ;</t>
  </si>
  <si>
    <t>Preferred to work less than 10 extra hours ;  &gt; Not available within four weeks ;  &gt; Females ;</t>
  </si>
  <si>
    <t>Preferred to work 10 to 19 extra hours ;  Part-time workers who prefer more hours ;  Persons ;</t>
  </si>
  <si>
    <t>Preferred to work 10 to 19 extra hours ;  Part-time workers who prefer more hours ;  &gt; Males ;</t>
  </si>
  <si>
    <t>Preferred to work 10 to 19 extra hours ;  Part-time workers who prefer more hours ;  &gt; Females ;</t>
  </si>
  <si>
    <t>Preferred to work 10 to 19 extra hours ;  &gt; Available within four weeks ;  Persons ;</t>
  </si>
  <si>
    <t>Preferred to work 10 to 19 extra hours ;  &gt; Available within four weeks ;  &gt; Males ;</t>
  </si>
  <si>
    <t>Preferred to work 10 to 19 extra hours ;  &gt; Available within four weeks ;  &gt; Females ;</t>
  </si>
  <si>
    <t>Preferred to work 10 to 19 extra hours ;  &gt;&gt; Looked for more work last year ;  Persons ;</t>
  </si>
  <si>
    <t>Preferred to work 10 to 19 extra hours ;  &gt;&gt; Looked for more work last year ;  &gt; Males ;</t>
  </si>
  <si>
    <t>Preferred to work 10 to 19 extra hours ;  &gt;&gt; Looked for more work last year ;  &gt; Females ;</t>
  </si>
  <si>
    <t>Preferred to work 10 to 19 extra hours ;  &gt;&gt; Did not look for more work last year ;  Persons ;</t>
  </si>
  <si>
    <t>Preferred to work 10 to 19 extra hours ;  &gt;&gt; Did not look for more work last year ;  &gt; Males ;</t>
  </si>
  <si>
    <t>Preferred to work 10 to 19 extra hours ;  &gt;&gt; Did not look for more work last year ;  &gt; Females ;</t>
  </si>
  <si>
    <t>Preferred to work 10 to 19 extra hours ;  &gt; Not available within four weeks ;  Persons ;</t>
  </si>
  <si>
    <t>Preferred to work 10 to 19 extra hours ;  &gt; Not available within four weeks ;  &gt; Males ;</t>
  </si>
  <si>
    <t>Preferred to work 10 to 19 extra hours ;  &gt; Not available within four weeks ;  &gt; Females ;</t>
  </si>
  <si>
    <t>Preferred to work 20 to 29 extra hours ;  Part-time workers who prefer more hours ;  Persons ;</t>
  </si>
  <si>
    <t>Preferred to work 20 to 29 extra hours ;  Part-time workers who prefer more hours ;  &gt; Males ;</t>
  </si>
  <si>
    <t>Preferred to work 20 to 29 extra hours ;  Part-time workers who prefer more hours ;  &gt; Females ;</t>
  </si>
  <si>
    <t>Preferred to work 20 to 29 extra hours ;  &gt; Available within four weeks ;  Persons ;</t>
  </si>
  <si>
    <t>Preferred to work 20 to 29 extra hours ;  &gt; Available within four weeks ;  &gt; Males ;</t>
  </si>
  <si>
    <t>Preferred to work 20 to 29 extra hours ;  &gt; Available within four weeks ;  &gt; Females ;</t>
  </si>
  <si>
    <t>Preferred to work 20 to 29 extra hours ;  &gt;&gt; Looked for more work last year ;  Persons ;</t>
  </si>
  <si>
    <t>Preferred to work 20 to 29 extra hours ;  &gt;&gt; Looked for more work last year ;  &gt; Males ;</t>
  </si>
  <si>
    <t>Preferred to work 20 to 29 extra hours ;  &gt;&gt; Looked for more work last year ;  &gt; Females ;</t>
  </si>
  <si>
    <t>Preferred to work 20 to 29 extra hours ;  &gt;&gt; Did not look for more work last year ;  Persons ;</t>
  </si>
  <si>
    <t>Preferred to work 20 to 29 extra hours ;  &gt;&gt; Did not look for more work last year ;  &gt; Males ;</t>
  </si>
  <si>
    <t>Preferred to work 20 to 29 extra hours ;  &gt;&gt; Did not look for more work last year ;  &gt; Females ;</t>
  </si>
  <si>
    <t>Preferred to work 20 to 29 extra hours ;  &gt; Not available within four weeks ;  Persons ;</t>
  </si>
  <si>
    <t>Preferred to work 20 to 29 extra hours ;  &gt; Not available within four weeks ;  &gt; Males ;</t>
  </si>
  <si>
    <t>Preferred to work 20 to 29 extra hours ;  &gt; Not available within four weeks ;  &gt; Females ;</t>
  </si>
  <si>
    <t>Preferred to work 30 or more extra hours ;  Part-time workers who prefer more hours ;  Persons ;</t>
  </si>
  <si>
    <t>Preferred to work 30 or more extra hours ;  Part-time workers who prefer more hours ;  &gt; Males ;</t>
  </si>
  <si>
    <t>Preferred to work 30 or more extra hours ;  Part-time workers who prefer more hours ;  &gt; Females ;</t>
  </si>
  <si>
    <t>Preferred to work 30 or more extra hours ;  &gt; Available within four weeks ;  Persons ;</t>
  </si>
  <si>
    <t>Preferred to work 30 or more extra hours ;  &gt; Available within four weeks ;  &gt; Males ;</t>
  </si>
  <si>
    <t>Preferred to work 30 or more extra hours ;  &gt; Available within four weeks ;  &gt; Females ;</t>
  </si>
  <si>
    <t>Preferred to work 30 or more extra hours ;  &gt;&gt; Looked for more work last year ;  Persons ;</t>
  </si>
  <si>
    <t>Preferred to work 30 or more extra hours ;  &gt;&gt; Looked for more work last year ;  &gt; Males ;</t>
  </si>
  <si>
    <t>Preferred to work 30 or more extra hours ;  &gt;&gt; Looked for more work last year ;  &gt; Females ;</t>
  </si>
  <si>
    <t>Preferred to work 30 or more extra hours ;  &gt;&gt; Did not look for more work last year ;  Persons ;</t>
  </si>
  <si>
    <t>Preferred to work 30 or more extra hours ;  &gt;&gt; Did not look for more work last year ;  &gt; Males ;</t>
  </si>
  <si>
    <t>Preferred to work 30 or more extra hours ;  &gt;&gt; Did not look for more work last year ;  &gt; Females ;</t>
  </si>
  <si>
    <t>Preferred to work 30 or more extra hours ;  &gt; Not available within four weeks ;  Persons ;</t>
  </si>
  <si>
    <t>Preferred to work 30 or more extra hours ;  &gt; Not available within four weeks ;  &gt; Males ;</t>
  </si>
  <si>
    <t>Preferred to work 30 or more extra hours ;  &gt; Not available within four weeks ;  &gt; Females ;</t>
  </si>
  <si>
    <t>15-64 years ;  Part-time workers who prefer more hours ;  Persons ;</t>
  </si>
  <si>
    <t>15-64 years ;  Part-time workers who prefer more hours ;  &gt; Males ;</t>
  </si>
  <si>
    <t>15-64 years ;  Part-time workers who prefer more hours ;  &gt; Females ;</t>
  </si>
  <si>
    <t>15-64 years ;  &gt; Available within four weeks ;  Persons ;</t>
  </si>
  <si>
    <t>15-64 years ;  &gt; Available within four weeks ;  &gt; Males ;</t>
  </si>
  <si>
    <t>15-64 years ;  &gt; Available within four weeks ;  &gt; Females ;</t>
  </si>
  <si>
    <t>15-64 years ;  &gt;&gt; Looked for more work last year ;  Persons ;</t>
  </si>
  <si>
    <t>15-64 years ;  &gt;&gt; Looked for more work last year ;  &gt; Males ;</t>
  </si>
  <si>
    <t>15-64 years ;  &gt;&gt; Looked for more work last year ;  &gt; Females ;</t>
  </si>
  <si>
    <t>15-64 years ;  &gt;&gt; Did not look for more work last year ;  Persons ;</t>
  </si>
  <si>
    <t>15-64 years ;  &gt;&gt; Did not look for more work last year ;  &gt; Males ;</t>
  </si>
  <si>
    <t>15-64 years ;  &gt;&gt; Did not look for more work last year ;  &gt; Females ;</t>
  </si>
  <si>
    <t>15-64 years ;  &gt; Not available within four weeks ;  Persons ;</t>
  </si>
  <si>
    <t>15-64 years ;  &gt; Not available within four weeks ;  &gt; Males ;</t>
  </si>
  <si>
    <t>15-64 years ;  &gt; Not available within four weeks ;  &gt; Females ;</t>
  </si>
  <si>
    <t>15-64 years ;  Employees ;  Part-time workers who prefer more hours ;  Persons ;</t>
  </si>
  <si>
    <t>15-64 years ;  Employees ;  Part-time workers who prefer more hours ;  &gt; Males ;</t>
  </si>
  <si>
    <t>15-64 years ;  Employees ;  Part-time workers who prefer more hours ;  &gt; Females ;</t>
  </si>
  <si>
    <t>15-64 years ;  Employees ;  &gt; Available within four weeks ;  Persons ;</t>
  </si>
  <si>
    <t>15-64 years ;  Employees ;  &gt; Available within four weeks ;  &gt; Males ;</t>
  </si>
  <si>
    <t>15-64 years ;  Employees ;  &gt; Available within four weeks ;  &gt; Females ;</t>
  </si>
  <si>
    <t>15-64 years ;  Employees ;  &gt;&gt; Looked for more work last year ;  Persons ;</t>
  </si>
  <si>
    <t>15-64 years ;  Employees ;  &gt;&gt; Looked for more work last year ;  &gt; Males ;</t>
  </si>
  <si>
    <t>15-64 years ;  Employees ;  &gt;&gt; Looked for more work last year ;  &gt; Females ;</t>
  </si>
  <si>
    <t>15-64 years ;  Employees ;  &gt;&gt; Did not look for more work last year ;  Persons ;</t>
  </si>
  <si>
    <t>15-64 years ;  Employees ;  &gt;&gt; Did not look for more work last year ;  &gt; Males ;</t>
  </si>
  <si>
    <t>15-64 years ;  Employees ;  &gt;&gt; Did not look for more work last year ;  &gt; Females ;</t>
  </si>
  <si>
    <t>15-64 years ;  Employees ;  &gt; Not available within four weeks ;  Persons ;</t>
  </si>
  <si>
    <t>15-64 years ;  Employees ;  &gt; Not available within four weeks ;  &gt; Males ;</t>
  </si>
  <si>
    <t>15-64 years ;  Employees ;  &gt; Not available within four weeks ;  &gt; Females ;</t>
  </si>
  <si>
    <t>15-64 years ;  Own account workers ;  Part-time workers who prefer more hours ;  Persons ;</t>
  </si>
  <si>
    <t>15-64 years ;  Own account workers ;  Part-time workers who prefer more hours ;  &gt; Males ;</t>
  </si>
  <si>
    <t>15-64 years ;  Own account workers ;  Part-time workers who prefer more hours ;  &gt; Females ;</t>
  </si>
  <si>
    <t>15-64 years ;  Own account workers ;  &gt; Available within four weeks ;  Persons ;</t>
  </si>
  <si>
    <t>15-64 years ;  Own account workers ;  &gt; Available within four weeks ;  &gt; Males ;</t>
  </si>
  <si>
    <t>15-64 years ;  Own account workers ;  &gt; Available within four weeks ;  &gt; Females ;</t>
  </si>
  <si>
    <t>15-64 years ;  Own account workers ;  &gt;&gt; Looked for more work last year ;  Persons ;</t>
  </si>
  <si>
    <t>15-64 years ;  Own account workers ;  &gt;&gt; Looked for more work last year ;  &gt; Males ;</t>
  </si>
  <si>
    <t>15-64 years ;  Own account workers ;  &gt;&gt; Looked for more work last year ;  &gt; Females ;</t>
  </si>
  <si>
    <t>15-64 years ;  Own account workers ;  &gt;&gt; Did not look for more work last year ;  Persons ;</t>
  </si>
  <si>
    <t>15-64 years ;  Own account workers ;  &gt;&gt; Did not look for more work last year ;  &gt; Males ;</t>
  </si>
  <si>
    <t>15-64 years ;  Own account workers ;  &gt;&gt; Did not look for more work last year ;  &gt; Females ;</t>
  </si>
  <si>
    <t>15-64 years ;  Own account workers ;  &gt; Not available within four weeks ;  Persons ;</t>
  </si>
  <si>
    <t>15-64 years ;  Own account workers ;  &gt; Not available within four weeks ;  &gt; Males ;</t>
  </si>
  <si>
    <t>15-64 years ;  Own account workers ;  &gt; Not available within four weeks ;  &gt; Females ;</t>
  </si>
  <si>
    <t>15-64 years ;  Preferred to work less than 30 hours ;  Part-time workers who prefer more hours ;  Persons ;</t>
  </si>
  <si>
    <t>15-64 years ;  Preferred to work less than 30 hours ;  Part-time workers who prefer more hours ;  &gt; Males ;</t>
  </si>
  <si>
    <t>15-64 years ;  Preferred to work less than 30 hours ;  Part-time workers who prefer more hours ;  &gt; Females ;</t>
  </si>
  <si>
    <t>15-64 years ;  Preferred to work less than 30 hours ;  &gt; Available within four weeks ;  Persons ;</t>
  </si>
  <si>
    <t>15-64 years ;  Preferred to work less than 30 hours ;  &gt; Available within four weeks ;  &gt; Males ;</t>
  </si>
  <si>
    <t>15-64 years ;  Preferred to work less than 30 hours ;  &gt; Available within four weeks ;  &gt; Females ;</t>
  </si>
  <si>
    <t>15-64 years ;  Preferred to work less than 30 hours ;  &gt;&gt; Looked for more work last year ;  Persons ;</t>
  </si>
  <si>
    <t>15-64 years ;  Preferred to work less than 30 hours ;  &gt;&gt; Looked for more work last year ;  &gt; Males ;</t>
  </si>
  <si>
    <t>15-64 years ;  Preferred to work less than 30 hours ;  &gt;&gt; Looked for more work last year ;  &gt; Females ;</t>
  </si>
  <si>
    <t>15-64 years ;  Preferred to work less than 30 hours ;  &gt;&gt; Did not look for more work last year ;  Persons ;</t>
  </si>
  <si>
    <t>15-64 years ;  Preferred to work less than 30 hours ;  &gt;&gt; Did not look for more work last year ;  &gt; Males ;</t>
  </si>
  <si>
    <t>15-64 years ;  Preferred to work less than 30 hours ;  &gt;&gt; Did not look for more work last year ;  &gt; Females ;</t>
  </si>
  <si>
    <t>15-64 years ;  Preferred to work less than 30 hours ;  &gt; Not available within four weeks ;  Persons ;</t>
  </si>
  <si>
    <t>15-64 years ;  Preferred to work less than 30 hours ;  &gt; Not available within four weeks ;  &gt; Males ;</t>
  </si>
  <si>
    <t>15-64 years ;  Preferred to work less than 30 hours ;  &gt; Not available within four weeks ;  &gt; Females ;</t>
  </si>
  <si>
    <t>15-64 years ;  Preferred to work 30 to 34 hours ;  Part-time workers who prefer more hours ;  Persons ;</t>
  </si>
  <si>
    <t>15-64 years ;  Preferred to work 30 to 34 hours ;  Part-time workers who prefer more hours ;  &gt; Males ;</t>
  </si>
  <si>
    <t>15-64 years ;  Preferred to work 30 to 34 hours ;  Part-time workers who prefer more hours ;  &gt; Females ;</t>
  </si>
  <si>
    <t>15-64 years ;  Preferred to work 30 to 34 hours ;  &gt; Available within four weeks ;  Persons ;</t>
  </si>
  <si>
    <t>15-64 years ;  Preferred to work 30 to 34 hours ;  &gt; Available within four weeks ;  &gt; Males ;</t>
  </si>
  <si>
    <t>15-64 years ;  Preferred to work 30 to 34 hours ;  &gt; Available within four weeks ;  &gt; Females ;</t>
  </si>
  <si>
    <t>15-64 years ;  Preferred to work 30 to 34 hours ;  &gt;&gt; Looked for more work last year ;  Persons ;</t>
  </si>
  <si>
    <t>15-64 years ;  Preferred to work 30 to 34 hours ;  &gt;&gt; Looked for more work last year ;  &gt; Males ;</t>
  </si>
  <si>
    <t>15-64 years ;  Preferred to work 30 to 34 hours ;  &gt;&gt; Looked for more work last year ;  &gt; Females ;</t>
  </si>
  <si>
    <t>15-64 years ;  Preferred to work 30 to 34 hours ;  &gt;&gt; Did not look for more work last year ;  Persons ;</t>
  </si>
  <si>
    <t>15-64 years ;  Preferred to work 30 to 34 hours ;  &gt;&gt; Did not look for more work last year ;  &gt; Males ;</t>
  </si>
  <si>
    <t>15-64 years ;  Preferred to work 30 to 34 hours ;  &gt;&gt; Did not look for more work last year ;  &gt; Females ;</t>
  </si>
  <si>
    <t>15-64 years ;  Preferred to work 30 to 34 hours ;  &gt; Not available within four weeks ;  Persons ;</t>
  </si>
  <si>
    <t>15-64 years ;  Preferred to work 30 to 34 hours ;  &gt; Not available within four weeks ;  &gt; Males ;</t>
  </si>
  <si>
    <t>15-64 years ;  Preferred to work 30 to 34 hours ;  &gt; Not available within four weeks ;  &gt; Females ;</t>
  </si>
  <si>
    <t>15-64 years ;  Preferred to work 35 to 39 hours ;  Part-time workers who prefer more hours ;  Persons ;</t>
  </si>
  <si>
    <t>15-64 years ;  Preferred to work 35 to 39 hours ;  Part-time workers who prefer more hours ;  &gt; Males ;</t>
  </si>
  <si>
    <t>15-64 years ;  Preferred to work 35 to 39 hours ;  Part-time workers who prefer more hours ;  &gt; Females ;</t>
  </si>
  <si>
    <t>15-64 years ;  Preferred to work 35 to 39 hours ;  &gt; Available within four weeks ;  Persons ;</t>
  </si>
  <si>
    <t>15-64 years ;  Preferred to work 35 to 39 hours ;  &gt; Available within four weeks ;  &gt; Males ;</t>
  </si>
  <si>
    <t>15-64 years ;  Preferred to work 35 to 39 hours ;  &gt; Available within four weeks ;  &gt; Females ;</t>
  </si>
  <si>
    <t>15-64 years ;  Preferred to work 35 to 39 hours ;  &gt;&gt; Looked for more work last year ;  Persons ;</t>
  </si>
  <si>
    <t>15-64 years ;  Preferred to work 35 to 39 hours ;  &gt;&gt; Looked for more work last year ;  &gt; Males ;</t>
  </si>
  <si>
    <t>15-64 years ;  Preferred to work 35 to 39 hours ;  &gt;&gt; Looked for more work last year ;  &gt; Females ;</t>
  </si>
  <si>
    <t>15-64 years ;  Preferred to work 35 to 39 hours ;  &gt;&gt; Did not look for more work last year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</si>
  <si>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</si>
  <si>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</si>
  <si>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</si>
  <si>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</si>
  <si>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</si>
  <si>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</si>
  <si>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</si>
  <si>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</si>
  <si>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</si>
  <si>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</si>
  <si>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</si>
  <si>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</si>
  <si>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A125230134C</t>
  </si>
  <si>
    <t>A125253894W</t>
  </si>
  <si>
    <t>A125242014J</t>
  </si>
  <si>
    <t>A125234886T</t>
  </si>
  <si>
    <t>A125258646A</t>
  </si>
  <si>
    <t>A125246766W</t>
  </si>
  <si>
    <t>A125232510J</t>
  </si>
  <si>
    <t>A125256270C</t>
  </si>
  <si>
    <t>A125244390X</t>
  </si>
  <si>
    <t>A125227758T</t>
  </si>
  <si>
    <t>A125251518F</t>
  </si>
  <si>
    <t>A125239638W</t>
  </si>
  <si>
    <t>A125237262X</t>
  </si>
  <si>
    <t>A125261022L</t>
  </si>
  <si>
    <t>A125249142C</t>
  </si>
  <si>
    <t>A125230118C</t>
  </si>
  <si>
    <t>A125253878W</t>
  </si>
  <si>
    <t>A125241998T</t>
  </si>
  <si>
    <t>A125234870X</t>
  </si>
  <si>
    <t>A125258630J</t>
  </si>
  <si>
    <t>A125246750C</t>
  </si>
  <si>
    <t>A125232494V</t>
  </si>
  <si>
    <t>A125256254C</t>
  </si>
  <si>
    <t>A125244374X</t>
  </si>
  <si>
    <t>A125227742X</t>
  </si>
  <si>
    <t>A125251502L</t>
  </si>
  <si>
    <t>A125239622C</t>
  </si>
  <si>
    <t>A125237246X</t>
  </si>
  <si>
    <t>A125261006L</t>
  </si>
  <si>
    <t>A125249126C</t>
  </si>
  <si>
    <t>A125230098F</t>
  </si>
  <si>
    <t>A125253858L</t>
  </si>
  <si>
    <t>A125241978J</t>
  </si>
  <si>
    <t>A125234850R</t>
  </si>
  <si>
    <t>A125258610X</t>
  </si>
  <si>
    <t>A125246730V</t>
  </si>
  <si>
    <t>A125232474K</t>
  </si>
  <si>
    <t>A125256234V</t>
  </si>
  <si>
    <t>A125244354R</t>
  </si>
  <si>
    <t>A125227722R</t>
  </si>
  <si>
    <t>A125251482R</t>
  </si>
  <si>
    <t>A125239602V</t>
  </si>
  <si>
    <t>A125237226R</t>
  </si>
  <si>
    <t>A125260986L</t>
  </si>
  <si>
    <t>A125249106V</t>
  </si>
  <si>
    <t>A125230122V</t>
  </si>
  <si>
    <t>A125253882L</t>
  </si>
  <si>
    <t>A125242002X</t>
  </si>
  <si>
    <t>A125234874J</t>
  </si>
  <si>
    <t>A125258634T</t>
  </si>
  <si>
    <t>A125246754L</t>
  </si>
  <si>
    <t>A125232498C</t>
  </si>
  <si>
    <t>A125256258L</t>
  </si>
  <si>
    <t>A125244378J</t>
  </si>
  <si>
    <t>A125227746J</t>
  </si>
  <si>
    <t>A125251506W</t>
  </si>
  <si>
    <t>A125239626L</t>
  </si>
  <si>
    <t>A125237250R</t>
  </si>
  <si>
    <t>A125261010C</t>
  </si>
  <si>
    <t>A125249130V</t>
  </si>
  <si>
    <t>A125230126C</t>
  </si>
  <si>
    <t>A125253886W</t>
  </si>
  <si>
    <t>A125242006J</t>
  </si>
  <si>
    <t>A125234878T</t>
  </si>
  <si>
    <t>A125258638A</t>
  </si>
  <si>
    <t>A125246758W</t>
  </si>
  <si>
    <t>A125232502J</t>
  </si>
  <si>
    <t>A125256262C</t>
  </si>
  <si>
    <t>A125244382X</t>
  </si>
  <si>
    <t>A125227750X</t>
  </si>
  <si>
    <t>A125251510L</t>
  </si>
  <si>
    <t>A125239630C</t>
  </si>
  <si>
    <t>A125237254X</t>
  </si>
  <si>
    <t>A125261014L</t>
  </si>
  <si>
    <t>A125249134C</t>
  </si>
  <si>
    <t>A125230102K</t>
  </si>
  <si>
    <t>A125253862C</t>
  </si>
  <si>
    <t>A125241982X</t>
  </si>
  <si>
    <t>A125234854X</t>
  </si>
  <si>
    <t>A125258614J</t>
  </si>
  <si>
    <t>A125246734C</t>
  </si>
  <si>
    <t>A125232478V</t>
  </si>
  <si>
    <t>A125256238C</t>
  </si>
  <si>
    <t>A125244358X</t>
  </si>
  <si>
    <t>A125227726X</t>
  </si>
  <si>
    <t>A125251486X</t>
  </si>
  <si>
    <t>A125239606C</t>
  </si>
  <si>
    <t>A125237230F</t>
  </si>
  <si>
    <t>A125260990C</t>
  </si>
  <si>
    <t>A125249110K</t>
  </si>
  <si>
    <t>A125230106V</t>
  </si>
  <si>
    <t>A125253866L</t>
  </si>
  <si>
    <t>A125241986J</t>
  </si>
  <si>
    <t>A125234858J</t>
  </si>
  <si>
    <t>A125258618T</t>
  </si>
  <si>
    <t>A125246738L</t>
  </si>
  <si>
    <t>A125232482K</t>
  </si>
  <si>
    <t>A125256242V</t>
  </si>
  <si>
    <t>A125244362R</t>
  </si>
  <si>
    <t>A125227730R</t>
  </si>
  <si>
    <t>A125251490R</t>
  </si>
  <si>
    <t>A125239610V</t>
  </si>
  <si>
    <t>A125237234R</t>
  </si>
  <si>
    <t>A125260994L</t>
  </si>
  <si>
    <t>A125249114V</t>
  </si>
  <si>
    <t>A125230110K</t>
  </si>
  <si>
    <t>A125253870C</t>
  </si>
  <si>
    <t>A125241990X</t>
  </si>
  <si>
    <t>A125234862X</t>
  </si>
  <si>
    <t>A125258622J</t>
  </si>
  <si>
    <t>A125246742C</t>
  </si>
  <si>
    <t>A125232486V</t>
  </si>
  <si>
    <t>A125256246C</t>
  </si>
  <si>
    <t>A125244366X</t>
  </si>
  <si>
    <t>A125227734X</t>
  </si>
  <si>
    <t>A125251494X</t>
  </si>
  <si>
    <t>A125239614C</t>
  </si>
  <si>
    <t>A125237238X</t>
  </si>
  <si>
    <t>A125260998W</t>
  </si>
  <si>
    <t>A125249118C</t>
  </si>
  <si>
    <t>A125230094W</t>
  </si>
  <si>
    <t>A125253854C</t>
  </si>
  <si>
    <t>A125241974X</t>
  </si>
  <si>
    <t>A125234846X</t>
  </si>
  <si>
    <t>A125258606J</t>
  </si>
  <si>
    <t>A125246726C</t>
  </si>
  <si>
    <t>A125232470A</t>
  </si>
  <si>
    <t>A125256230K</t>
  </si>
  <si>
    <t>A125244350F</t>
  </si>
  <si>
    <t>A125227718X</t>
  </si>
  <si>
    <t>A125251478X</t>
  </si>
  <si>
    <t>A125239598R</t>
  </si>
  <si>
    <t>A125237222F</t>
  </si>
  <si>
    <t>A125260982C</t>
  </si>
  <si>
    <t>A125249102K</t>
  </si>
  <si>
    <t>A125230130V</t>
  </si>
  <si>
    <t>A125253890L</t>
  </si>
  <si>
    <t>A125242010X</t>
  </si>
  <si>
    <t>A125234882J</t>
  </si>
  <si>
    <t>A125258642T</t>
  </si>
  <si>
    <t>A125246762L</t>
  </si>
  <si>
    <t>A125232506T</t>
  </si>
  <si>
    <t>A125256266L</t>
  </si>
  <si>
    <t>A125244386J</t>
  </si>
  <si>
    <t>A125227754J</t>
  </si>
  <si>
    <t>A125251514W</t>
  </si>
  <si>
    <t>A125239634L</t>
  </si>
  <si>
    <t>A125237258J</t>
  </si>
  <si>
    <t>A125261018W</t>
  </si>
  <si>
    <t>A125249138L</t>
  </si>
  <si>
    <t>A125230114V</t>
  </si>
  <si>
    <t>A125253874L</t>
  </si>
  <si>
    <t>A125241994J</t>
  </si>
  <si>
    <t>A125234866J</t>
  </si>
  <si>
    <t>A125258626T</t>
  </si>
  <si>
    <t>A125246746L</t>
  </si>
  <si>
    <t>A125232490K</t>
  </si>
  <si>
    <t>A125256250V</t>
  </si>
  <si>
    <t>A125244370R</t>
  </si>
  <si>
    <t>A125227738J</t>
  </si>
  <si>
    <t>A125251498J</t>
  </si>
  <si>
    <t>A125239618L</t>
  </si>
  <si>
    <t>A125237242R</t>
  </si>
  <si>
    <t>A125261002C</t>
  </si>
  <si>
    <t>A125249122V</t>
  </si>
  <si>
    <t>A125231322F</t>
  </si>
  <si>
    <t>A125255082A</t>
  </si>
  <si>
    <t>A125243202K</t>
  </si>
  <si>
    <t>A125236074W</t>
  </si>
  <si>
    <t>A125259834C</t>
  </si>
  <si>
    <t>A125247954X</t>
  </si>
  <si>
    <t>A125233698R</t>
  </si>
  <si>
    <t>A125257458X</t>
  </si>
  <si>
    <t>A125245578V</t>
  </si>
  <si>
    <t>A125228946V</t>
  </si>
  <si>
    <t>A125252706J</t>
  </si>
  <si>
    <t>A125240826C</t>
  </si>
  <si>
    <t>A125238450A</t>
  </si>
  <si>
    <t>A125262210R</t>
  </si>
  <si>
    <t>A125250330K</t>
  </si>
  <si>
    <t>A125231306F</t>
  </si>
  <si>
    <t>A125255066A</t>
  </si>
  <si>
    <t>A125243186W</t>
  </si>
  <si>
    <t>A125236058W</t>
  </si>
  <si>
    <t>A125259818C</t>
  </si>
  <si>
    <t>A125247938X</t>
  </si>
  <si>
    <t>A125233682W</t>
  </si>
  <si>
    <t>A125257442F</t>
  </si>
  <si>
    <t>A125245562A</t>
  </si>
  <si>
    <t>A125228930A</t>
  </si>
  <si>
    <t>A125252690A</t>
  </si>
  <si>
    <t>A125240810K</t>
  </si>
  <si>
    <t>A125238434A</t>
  </si>
  <si>
    <t>A125262194A</t>
  </si>
  <si>
    <t>A125250314K</t>
  </si>
  <si>
    <t>A125231286J</t>
  </si>
  <si>
    <t>A125255046T</t>
  </si>
  <si>
    <t>A125243166L</t>
  </si>
  <si>
    <t>A125236038L</t>
  </si>
  <si>
    <t>A125259798F</t>
  </si>
  <si>
    <t>A125247918R</t>
  </si>
  <si>
    <t>A125233662L</t>
  </si>
  <si>
    <t>A125257422W</t>
  </si>
  <si>
    <t>A125245542T</t>
  </si>
  <si>
    <t>A125228910T</t>
  </si>
  <si>
    <t>A125252670T</t>
  </si>
  <si>
    <t>A125240790L</t>
  </si>
  <si>
    <t>A125238414T</t>
  </si>
  <si>
    <t>A125262174T</t>
  </si>
  <si>
    <t>A125250294L</t>
  </si>
  <si>
    <t>A125231310W</t>
  </si>
  <si>
    <t>A125255070T</t>
  </si>
  <si>
    <t>A125243190L</t>
  </si>
  <si>
    <t>A125236062L</t>
  </si>
  <si>
    <t>A125259822V</t>
  </si>
  <si>
    <t>A125247942R</t>
  </si>
  <si>
    <t>A125233686F</t>
  </si>
  <si>
    <t>A125257446R</t>
  </si>
  <si>
    <t>A125245566K</t>
  </si>
  <si>
    <t>A125228934K</t>
  </si>
  <si>
    <t>A125252694K</t>
  </si>
  <si>
    <t>A125240814V</t>
  </si>
  <si>
    <t>A125238438K</t>
  </si>
  <si>
    <t>A125262198K</t>
  </si>
  <si>
    <t>A125250318V</t>
  </si>
  <si>
    <t>A125231314F</t>
  </si>
  <si>
    <t>A125255074A</t>
  </si>
  <si>
    <t>A125243194W</t>
  </si>
  <si>
    <t>A125236066W</t>
  </si>
  <si>
    <t>A125259826C</t>
  </si>
  <si>
    <t>A125247946X</t>
  </si>
  <si>
    <t>A125233690W</t>
  </si>
  <si>
    <t>A125257450F</t>
  </si>
  <si>
    <t>A125245570A</t>
  </si>
  <si>
    <t>A125228938V</t>
  </si>
  <si>
    <t>A125252698V</t>
  </si>
  <si>
    <t>A125240818C</t>
  </si>
  <si>
    <t>A125238442A</t>
  </si>
  <si>
    <t>A125262202R</t>
  </si>
  <si>
    <t>A125250322K</t>
  </si>
  <si>
    <t>A125231290X</t>
  </si>
  <si>
    <t>A125255050J</t>
  </si>
  <si>
    <t>A125243170C</t>
  </si>
  <si>
    <t>A125236042C</t>
  </si>
  <si>
    <t>A125259802K</t>
  </si>
  <si>
    <t>A125247922F</t>
  </si>
  <si>
    <t>A125233666W</t>
  </si>
  <si>
    <t>A125257426F</t>
  </si>
  <si>
    <t>A125245546A</t>
  </si>
  <si>
    <t>A125228914A</t>
  </si>
  <si>
    <t>15-64 years ;  Preferred to work 35 to 39 hours ;  &gt;&gt; Did not look for more work last year ;  &gt; Males ;</t>
  </si>
  <si>
    <t>15-64 years ;  Preferred to work 35 to 39 hours ;  &gt;&gt; Did not look for more work last year ;  &gt; Females ;</t>
  </si>
  <si>
    <t>15-64 years ;  Preferred to work 35 to 39 hours ;  &gt; Not available within four weeks ;  Persons ;</t>
  </si>
  <si>
    <t>15-64 years ;  Preferred to work 35 to 39 hours ;  &gt; Not available within four weeks ;  &gt; Males ;</t>
  </si>
  <si>
    <t>15-64 years ;  Preferred to work 35 to 39 hours ;  &gt; Not available within four weeks ;  &gt; Females ;</t>
  </si>
  <si>
    <t>15-64 years ;  Preferred to work 40 hours or more ;  Part-time workers who prefer more hours ;  Persons ;</t>
  </si>
  <si>
    <t>15-64 years ;  Preferred to work 40 hours or more ;  Part-time workers who prefer more hours ;  &gt; Males ;</t>
  </si>
  <si>
    <t>15-64 years ;  Preferred to work 40 hours or more ;  Part-time workers who prefer more hours ;  &gt; Females ;</t>
  </si>
  <si>
    <t>15-64 years ;  Preferred to work 40 hours or more ;  &gt; Available within four weeks ;  Persons ;</t>
  </si>
  <si>
    <t>15-64 years ;  Preferred to work 40 hours or more ;  &gt; Available within four weeks ;  &gt; Males ;</t>
  </si>
  <si>
    <t>15-64 years ;  Preferred to work 40 hours or more ;  &gt; Available within four weeks ;  &gt; Females ;</t>
  </si>
  <si>
    <t>15-64 years ;  Preferred to work 40 hours or more ;  &gt;&gt; Looked for more work last year ;  Persons ;</t>
  </si>
  <si>
    <t>15-64 years ;  Preferred to work 40 hours or more ;  &gt;&gt; Looked for more work last year ;  &gt; Males ;</t>
  </si>
  <si>
    <t>15-64 years ;  Preferred to work 40 hours or more ;  &gt;&gt; Looked for more work last year ;  &gt; Females ;</t>
  </si>
  <si>
    <t>15-64 years ;  Preferred to work 40 hours or more ;  &gt;&gt; Did not look for more work last year ;  Persons ;</t>
  </si>
  <si>
    <t>15-64 years ;  Preferred to work 40 hours or more ;  &gt;&gt; Did not look for more work last year ;  &gt; Males ;</t>
  </si>
  <si>
    <t>15-64 years ;  Preferred to work 40 hours or more ;  &gt;&gt; Did not look for more work last year ;  &gt; Females ;</t>
  </si>
  <si>
    <t>15-64 years ;  Preferred to work 40 hours or more ;  &gt; Not available within four weeks ;  Persons ;</t>
  </si>
  <si>
    <t>15-64 years ;  Preferred to work 40 hours or more ;  &gt; Not available within four weeks ;  &gt; Males ;</t>
  </si>
  <si>
    <t>15-64 years ;  Preferred to work 40 hours or more ;  &gt; Not available within four weeks ;  &gt; Females ;</t>
  </si>
  <si>
    <t>15-64 years ;  Preferred to work less than 10 extra hours ;  Part-time workers who prefer more hours ;  Persons ;</t>
  </si>
  <si>
    <t>15-64 years ;  Preferred to work less than 10 extra hours ;  Part-time workers who prefer more hours ;  &gt; Males ;</t>
  </si>
  <si>
    <t>15-64 years ;  Preferred to work less than 10 extra hours ;  Part-time workers who prefer more hours ;  &gt; Females ;</t>
  </si>
  <si>
    <t>15-64 years ;  Preferred to work less than 10 extra hours ;  &gt; Available within four weeks ;  Persons ;</t>
  </si>
  <si>
    <t>15-64 years ;  Preferred to work less than 10 extra hours ;  &gt; Available within four weeks ;  &gt; Males ;</t>
  </si>
  <si>
    <t>15-64 years ;  Preferred to work less than 10 extra hours ;  &gt; Available within four weeks ;  &gt; Females ;</t>
  </si>
  <si>
    <t>15-64 years ;  Preferred to work less than 10 extra hours ;  &gt;&gt; Looked for more work last year ;  Persons ;</t>
  </si>
  <si>
    <t>15-64 years ;  Preferred to work less than 10 extra hours ;  &gt;&gt; Looked for more work last year ;  &gt; Males ;</t>
  </si>
  <si>
    <t>15-64 years ;  Preferred to work less than 10 extra hours ;  &gt;&gt; Looked for more work last year ;  &gt; Females ;</t>
  </si>
  <si>
    <t>15-64 years ;  Preferred to work less than 10 extra hours ;  &gt;&gt; Did not look for more work last year ;  Persons ;</t>
  </si>
  <si>
    <t>15-64 years ;  Preferred to work less than 10 extra hours ;  &gt;&gt; Did not look for more work last year ;  &gt; Males ;</t>
  </si>
  <si>
    <t>15-64 years ;  Preferred to work less than 10 extra hours ;  &gt;&gt; Did not look for more work last year ;  &gt; Females ;</t>
  </si>
  <si>
    <t>15-64 years ;  Preferred to work less than 10 extra hours ;  &gt; Not available within four weeks ;  Persons ;</t>
  </si>
  <si>
    <t>15-64 years ;  Preferred to work less than 10 extra hours ;  &gt; Not available within four weeks ;  &gt; Males ;</t>
  </si>
  <si>
    <t>15-64 years ;  Preferred to work less than 10 extra hours ;  &gt; Not available within four weeks ;  &gt; Females ;</t>
  </si>
  <si>
    <t>15-64 years ;  Preferred to work 10 to 19 extra hours ;  Part-time workers who prefer more hours ;  Persons ;</t>
  </si>
  <si>
    <t>15-64 years ;  Preferred to work 10 to 19 extra hours ;  Part-time workers who prefer more hours ;  &gt; Males ;</t>
  </si>
  <si>
    <t>15-64 years ;  Preferred to work 10 to 19 extra hours ;  Part-time workers who prefer more hours ;  &gt; Females ;</t>
  </si>
  <si>
    <t>15-64 years ;  Preferred to work 10 to 19 extra hours ;  &gt; Available within four weeks ;  Persons ;</t>
  </si>
  <si>
    <t>15-64 years ;  Preferred to work 10 to 19 extra hours ;  &gt; Available within four weeks ;  &gt; Males ;</t>
  </si>
  <si>
    <t>15-64 years ;  Preferred to work 10 to 19 extra hours ;  &gt; Available within four weeks ;  &gt; Females ;</t>
  </si>
  <si>
    <t>15-64 years ;  Preferred to work 10 to 19 extra hours ;  &gt;&gt; Looked for more work last year ;  Persons ;</t>
  </si>
  <si>
    <t>15-64 years ;  Preferred to work 10 to 19 extra hours ;  &gt;&gt; Looked for more work last year ;  &gt; Males ;</t>
  </si>
  <si>
    <t>15-64 years ;  Preferred to work 10 to 19 extra hours ;  &gt;&gt; Looked for more work last year ;  &gt; Females ;</t>
  </si>
  <si>
    <t>15-64 years ;  Preferred to work 10 to 19 extra hours ;  &gt;&gt; Did not look for more work last year ;  Persons ;</t>
  </si>
  <si>
    <t>15-64 years ;  Preferred to work 10 to 19 extra hours ;  &gt;&gt; Did not look for more work last year ;  &gt; Males ;</t>
  </si>
  <si>
    <t>15-64 years ;  Preferred to work 10 to 19 extra hours ;  &gt;&gt; Did not look for more work last year ;  &gt; Females ;</t>
  </si>
  <si>
    <t>15-64 years ;  Preferred to work 10 to 19 extra hours ;  &gt; Not available within four weeks ;  Persons ;</t>
  </si>
  <si>
    <t>15-64 years ;  Preferred to work 10 to 19 extra hours ;  &gt; Not available within four weeks ;  &gt; Males ;</t>
  </si>
  <si>
    <t>15-64 years ;  Preferred to work 10 to 19 extra hours ;  &gt; Not available within four weeks ;  &gt; Females ;</t>
  </si>
  <si>
    <t>15-64 years ;  Preferred to work 20 to 29 extra hours ;  Part-time workers who prefer more hours ;  Persons ;</t>
  </si>
  <si>
    <t>15-64 years ;  Preferred to work 20 to 29 extra hours ;  Part-time workers who prefer more hours ;  &gt; Males ;</t>
  </si>
  <si>
    <t>15-64 years ;  Preferred to work 20 to 29 extra hours ;  Part-time workers who prefer more hours ;  &gt; Females ;</t>
  </si>
  <si>
    <t>15-64 years ;  Preferred to work 20 to 29 extra hours ;  &gt; Available within four weeks ;  Persons ;</t>
  </si>
  <si>
    <t>15-64 years ;  Preferred to work 20 to 29 extra hours ;  &gt; Available within four weeks ;  &gt; Males ;</t>
  </si>
  <si>
    <t>15-64 years ;  Preferred to work 20 to 29 extra hours ;  &gt; Available within four weeks ;  &gt; Females ;</t>
  </si>
  <si>
    <t>15-64 years ;  Preferred to work 20 to 29 extra hours ;  &gt;&gt; Looked for more work last year ;  Persons ;</t>
  </si>
  <si>
    <t>15-64 years ;  Preferred to work 20 to 29 extra hours ;  &gt;&gt; Looked for more work last year ;  &gt; Males ;</t>
  </si>
  <si>
    <t>15-64 years ;  Preferred to work 20 to 29 extra hours ;  &gt;&gt; Looked for more work last year ;  &gt; Females ;</t>
  </si>
  <si>
    <t>15-64 years ;  Preferred to work 20 to 29 extra hours ;  &gt;&gt; Did not look for more work last year ;  Persons ;</t>
  </si>
  <si>
    <t>15-64 years ;  Preferred to work 20 to 29 extra hours ;  &gt;&gt; Did not look for more work last year ;  &gt; Males ;</t>
  </si>
  <si>
    <t>15-64 years ;  Preferred to work 20 to 29 extra hours ;  &gt;&gt; Did not look for more work last year ;  &gt; Females ;</t>
  </si>
  <si>
    <t>15-64 years ;  Preferred to work 20 to 29 extra hours ;  &gt; Not available within four weeks ;  Persons ;</t>
  </si>
  <si>
    <t>15-64 years ;  Preferred to work 20 to 29 extra hours ;  &gt; Not available within four weeks ;  &gt; Males ;</t>
  </si>
  <si>
    <t>15-64 years ;  Preferred to work 20 to 29 extra hours ;  &gt; Not available within four weeks ;  &gt; Females ;</t>
  </si>
  <si>
    <t>15-64 years ;  Preferred to work 30 or more extra hours ;  Part-time workers who prefer more hours ;  Persons ;</t>
  </si>
  <si>
    <t>15-64 years ;  Preferred to work 30 or more extra hours ;  Part-time workers who prefer more hours ;  &gt; Males ;</t>
  </si>
  <si>
    <t>15-64 years ;  Preferred to work 30 or more extra hours ;  Part-time workers who prefer more hours ;  &gt; Females ;</t>
  </si>
  <si>
    <t>15-64 years ;  Preferred to work 30 or more extra hours ;  &gt; Available within four weeks ;  Persons ;</t>
  </si>
  <si>
    <t>15-64 years ;  Preferred to work 30 or more extra hours ;  &gt; Available within four weeks ;  &gt; Males ;</t>
  </si>
  <si>
    <t>15-64 years ;  Preferred to work 30 or more extra hours ;  &gt; Available within four weeks ;  &gt; Females ;</t>
  </si>
  <si>
    <t>15-64 years ;  Preferred to work 30 or more extra hours ;  &gt;&gt; Looked for more work last year ;  Persons ;</t>
  </si>
  <si>
    <t>15-64 years ;  Preferred to work 30 or more extra hours ;  &gt;&gt; Looked for more work last year ;  &gt; Males ;</t>
  </si>
  <si>
    <t>15-64 years ;  Preferred to work 30 or more extra hours ;  &gt;&gt; Looked for more work last year ;  &gt; Females ;</t>
  </si>
  <si>
    <t>15-64 years ;  Preferred to work 30 or more extra hours ;  &gt;&gt; Did not look for more work last year ;  Persons ;</t>
  </si>
  <si>
    <t>15-64 years ;  Preferred to work 30 or more extra hours ;  &gt;&gt; Did not look for more work last year ;  &gt; Males ;</t>
  </si>
  <si>
    <t>15-64 years ;  Preferred to work 30 or more extra hours ;  &gt;&gt; Did not look for more work last year ;  &gt; Females ;</t>
  </si>
  <si>
    <t>15-64 years ;  Preferred to work 30 or more extra hours ;  &gt; Not available within four weeks ;  Persons ;</t>
  </si>
  <si>
    <t>15-64 years ;  Preferred to work 30 or more extra hours ;  &gt; Not available within four weeks ;  &gt; Males ;</t>
  </si>
  <si>
    <t>15-64 years ;  Preferred to work 30 or more extra hours ;  &gt; Not available within four weeks ;  &gt; Females ;</t>
  </si>
  <si>
    <t>&gt; 15-24 years ;  Part-time workers who prefer more hours ;  Persons ;</t>
  </si>
  <si>
    <t>&gt; 15-24 years ;  Part-time workers who prefer more hours ;  &gt; Males ;</t>
  </si>
  <si>
    <t>&gt; 15-24 years ;  Part-time workers who prefer more hours ;  &gt; Females ;</t>
  </si>
  <si>
    <t>&gt; 15-24 years ;  &gt; Available within four weeks ;  Persons ;</t>
  </si>
  <si>
    <t>&gt; 15-24 years ;  &gt; Available within four weeks ;  &gt; Males ;</t>
  </si>
  <si>
    <t>&gt; 15-24 years ;  &gt; Available within four weeks ;  &gt; Females ;</t>
  </si>
  <si>
    <t>&gt; 15-24 years ;  &gt;&gt; Looked for more work last year ;  Persons ;</t>
  </si>
  <si>
    <t>&gt; 15-24 years ;  &gt;&gt; Looked for more work last year ;  &gt; Males ;</t>
  </si>
  <si>
    <t>&gt; 15-24 years ;  &gt;&gt; Looked for more work last year ;  &gt; Females ;</t>
  </si>
  <si>
    <t>&gt; 15-24 years ;  &gt;&gt; Did not look for more work last year ;  Persons ;</t>
  </si>
  <si>
    <t>&gt; 15-24 years ;  &gt;&gt; Did not look for more work last year ;  &gt; Males ;</t>
  </si>
  <si>
    <t>&gt; 15-24 years ;  &gt;&gt; Did not look for more work last year ;  &gt; Females ;</t>
  </si>
  <si>
    <t>&gt; 15-24 years ;  &gt; Not available within four weeks ;  Persons ;</t>
  </si>
  <si>
    <t>&gt; 15-24 years ;  &gt; Not available within four weeks ;  &gt; Males ;</t>
  </si>
  <si>
    <t>&gt; 15-24 years ;  &gt; Not available within four weeks ;  &gt; Females ;</t>
  </si>
  <si>
    <t>&gt; 15-24 years ;  Employees ;  Part-time workers who prefer more hours ;  Persons ;</t>
  </si>
  <si>
    <t>&gt; 15-24 years ;  Employees ;  Part-time workers who prefer more hours ;  &gt; Males ;</t>
  </si>
  <si>
    <t>&gt; 15-24 years ;  Employees ;  Part-time workers who prefer more hours ;  &gt; Females ;</t>
  </si>
  <si>
    <t>&gt; 15-24 years ;  Employees ;  &gt; Available within four weeks ;  Persons ;</t>
  </si>
  <si>
    <t>&gt; 15-24 years ;  Employees ;  &gt; Available within four weeks ;  &gt; Males ;</t>
  </si>
  <si>
    <t>&gt; 15-24 years ;  Employees ;  &gt; Available within four weeks ;  &gt; Females ;</t>
  </si>
  <si>
    <t>&gt; 15-24 years ;  Employees ;  &gt;&gt; Looked for more work last year ;  Persons ;</t>
  </si>
  <si>
    <t>&gt; 15-24 years ;  Employees ;  &gt;&gt; Looked for more work last year ;  &gt; Males ;</t>
  </si>
  <si>
    <t>&gt; 15-24 years ;  Employees ;  &gt;&gt; Looked for more work last year ;  &gt; Females ;</t>
  </si>
  <si>
    <t>&gt; 15-24 years ;  Employees ;  &gt;&gt; Did not look for more work last year ;  Persons ;</t>
  </si>
  <si>
    <t>&gt; 15-24 years ;  Employees ;  &gt;&gt; Did not look for more work last year ;  &gt; Males ;</t>
  </si>
  <si>
    <t>&gt; 15-24 years ;  Employees ;  &gt;&gt; Did not look for more work last year ;  &gt; Females ;</t>
  </si>
  <si>
    <t>&gt; 15-24 years ;  Employees ;  &gt; Not available within four weeks ;  Persons ;</t>
  </si>
  <si>
    <t>&gt; 15-24 years ;  Employees ;  &gt; Not available within four weeks ;  &gt; Males ;</t>
  </si>
  <si>
    <t>&gt; 15-24 years ;  Employees ;  &gt; Not available within four weeks ;  &gt; Females ;</t>
  </si>
  <si>
    <t>&gt; 15-24 years ;  Own account workers ;  Part-time workers who prefer more hours ;  Persons ;</t>
  </si>
  <si>
    <t>&gt; 15-24 years ;  Own account workers ;  Part-time workers who prefer more hours ;  &gt; Males ;</t>
  </si>
  <si>
    <t>&gt; 15-24 years ;  Own account workers ;  Part-time workers who prefer more hours ;  &gt; Females ;</t>
  </si>
  <si>
    <t>&gt; 15-24 years ;  Own account workers ;  &gt; Available within four weeks ;  Persons ;</t>
  </si>
  <si>
    <t>&gt; 15-24 years ;  Own account workers ;  &gt; Available within four weeks ;  &gt; Males ;</t>
  </si>
  <si>
    <t>&gt; 15-24 years ;  Own account workers ;  &gt; Available within four weeks ;  &gt; Females ;</t>
  </si>
  <si>
    <t>&gt; 15-24 years ;  Own account workers ;  &gt;&gt; Looked for more work last year ;  Persons ;</t>
  </si>
  <si>
    <t>&gt; 15-24 years ;  Own account workers ;  &gt;&gt; Looked for more work last year ;  &gt; Males ;</t>
  </si>
  <si>
    <t>&gt; 15-24 years ;  Own account workers ;  &gt;&gt; Looked for more work last year ;  &gt; Females ;</t>
  </si>
  <si>
    <t>&gt; 15-24 years ;  Own account workers ;  &gt;&gt; Did not look for more work last year ;  Persons ;</t>
  </si>
  <si>
    <t>&gt; 15-24 years ;  Own account workers ;  &gt;&gt; Did not look for more work last year ;  &gt; Males ;</t>
  </si>
  <si>
    <t>&gt; 15-24 years ;  Own account workers ;  &gt;&gt; Did not look for more work last year ;  &gt; Females ;</t>
  </si>
  <si>
    <t>&gt; 15-24 years ;  Own account workers ;  &gt; Not available within four weeks ;  Persons ;</t>
  </si>
  <si>
    <t>&gt; 15-24 years ;  Own account workers ;  &gt; Not available within four weeks ;  &gt; Males ;</t>
  </si>
  <si>
    <t>&gt; 15-24 years ;  Own account workers ;  &gt; Not available within four weeks ;  &gt; Females ;</t>
  </si>
  <si>
    <t>&gt; 15-24 years ;  Preferred to work less than 30 hours ;  Part-time workers who prefer more hours ;  Persons ;</t>
  </si>
  <si>
    <t>&gt; 15-24 years ;  Preferred to work less than 30 hours ;  Part-time workers who prefer more hours ;  &gt; Males ;</t>
  </si>
  <si>
    <t>&gt; 15-24 years ;  Preferred to work less than 30 hours ;  Part-time workers who prefer more hours ;  &gt; Females ;</t>
  </si>
  <si>
    <t>&gt; 15-24 years ;  Preferred to work less than 30 hours ;  &gt; Available within four weeks ;  Persons ;</t>
  </si>
  <si>
    <t>&gt; 15-24 years ;  Preferred to work less than 30 hours ;  &gt; Available within four weeks ;  &gt; Males ;</t>
  </si>
  <si>
    <t>&gt; 15-24 years ;  Preferred to work less than 30 hours ;  &gt; Available within four weeks ;  &gt; Females ;</t>
  </si>
  <si>
    <t>&gt; 15-24 years ;  Preferred to work less than 30 hours ;  &gt;&gt; Looked for more work last year ;  Persons ;</t>
  </si>
  <si>
    <t>&gt; 15-24 years ;  Preferred to work less than 30 hours ;  &gt;&gt; Looked for more work last year ;  &gt; Males ;</t>
  </si>
  <si>
    <t>&gt; 15-24 years ;  Preferred to work less than 30 hours ;  &gt;&gt; Looked for more work last year ;  &gt; Females ;</t>
  </si>
  <si>
    <t>&gt; 15-24 years ;  Preferred to work less than 30 hours ;  &gt;&gt; Did not look for more work last year ;  Persons ;</t>
  </si>
  <si>
    <t>&gt; 15-24 years ;  Preferred to work less than 30 hours ;  &gt;&gt; Did not look for more work last year ;  &gt; Males ;</t>
  </si>
  <si>
    <t>&gt; 15-24 years ;  Preferred to work less than 30 hours ;  &gt;&gt; Did not look for more work last year ;  &gt; Females ;</t>
  </si>
  <si>
    <t>&gt; 15-24 years ;  Preferred to work less than 30 hours ;  &gt; Not available within four weeks ;  Persons ;</t>
  </si>
  <si>
    <t>&gt; 15-24 years ;  Preferred to work less than 30 hours ;  &gt; Not available within four weeks ;  &gt; Males ;</t>
  </si>
  <si>
    <t>&gt; 15-24 years ;  Preferred to work less than 30 hours ;  &gt; Not available within four weeks ;  &gt; Females ;</t>
  </si>
  <si>
    <t>&gt; 15-24 years ;  Preferred to work 30 to 34 hours ;  Part-time workers who prefer more hours ;  Persons ;</t>
  </si>
  <si>
    <t>&gt; 15-24 years ;  Preferred to work 30 to 34 hours ;  Part-time workers who prefer more hours ;  &gt; Males ;</t>
  </si>
  <si>
    <t>&gt; 15-24 years ;  Preferred to work 30 to 34 hours ;  Part-time workers who prefer more hours ;  &gt; Females ;</t>
  </si>
  <si>
    <t>&gt; 15-24 years ;  Preferred to work 30 to 34 hours ;  &gt; Available within four weeks ;  Persons ;</t>
  </si>
  <si>
    <t>&gt; 15-24 years ;  Preferred to work 30 to 34 hours ;  &gt; Available within four weeks ;  &gt; Males ;</t>
  </si>
  <si>
    <t>&gt; 15-24 years ;  Preferred to work 30 to 34 hours ;  &gt; Available within four weeks ;  &gt; Females ;</t>
  </si>
  <si>
    <t>&gt; 15-24 years ;  Preferred to work 30 to 34 hours ;  &gt;&gt; Looked for more work last year ;  Persons ;</t>
  </si>
  <si>
    <t>&gt; 15-24 years ;  Preferred to work 30 to 34 hours ;  &gt;&gt; Looked for more work last year ;  &gt; Males ;</t>
  </si>
  <si>
    <t>&gt; 15-24 years ;  Preferred to work 30 to 34 hours ;  &gt;&gt; Looked for more work last year ;  &gt; Females ;</t>
  </si>
  <si>
    <t>&gt; 15-24 years ;  Preferred to work 30 to 34 hours ;  &gt;&gt; Did not look for more work last year ;  Persons ;</t>
  </si>
  <si>
    <t>&gt; 15-24 years ;  Preferred to work 30 to 34 hours ;  &gt;&gt; Did not look for more work last year ;  &gt; Males ;</t>
  </si>
  <si>
    <t>&gt; 15-24 years ;  Preferred to work 30 to 34 hours ;  &gt;&gt; Did not look for more work last year ;  &gt; Females ;</t>
  </si>
  <si>
    <t>&gt; 15-24 years ;  Preferred to work 30 to 34 hours ;  &gt; Not available within four weeks ;  Persons ;</t>
  </si>
  <si>
    <t>&gt; 15-24 years ;  Preferred to work 30 to 34 hours ;  &gt; Not available within four weeks ;  &gt; Males ;</t>
  </si>
  <si>
    <t>&gt; 15-24 years ;  Preferred to work 30 to 34 hours ;  &gt; Not available within four weeks ;  &gt; Females ;</t>
  </si>
  <si>
    <t>&gt; 15-24 years ;  Preferred to work 35 to 39 hours ;  Part-time workers who prefer more hours ;  Persons ;</t>
  </si>
  <si>
    <t>&gt; 15-24 years ;  Preferred to work 35 to 39 hours ;  Part-time workers who prefer more hours ;  &gt; Males ;</t>
  </si>
  <si>
    <t>&gt; 15-24 years ;  Preferred to work 35 to 39 hours ;  Part-time workers who prefer more hours ;  &gt; Females ;</t>
  </si>
  <si>
    <t>&gt; 15-24 years ;  Preferred to work 35 to 39 hours ;  &gt; Available within four weeks ;  Persons ;</t>
  </si>
  <si>
    <t>&gt; 15-24 years ;  Preferred to work 35 to 39 hours ;  &gt; Available within four weeks ;  &gt; Males ;</t>
  </si>
  <si>
    <t>&gt; 15-24 years ;  Preferred to work 35 to 39 hours ;  &gt; Available within four weeks ;  &gt; Females ;</t>
  </si>
  <si>
    <t>&gt; 15-24 years ;  Preferred to work 35 to 39 hours ;  &gt;&gt; Looked for more work last year ;  Persons ;</t>
  </si>
  <si>
    <t>&gt; 15-24 years ;  Preferred to work 35 to 39 hours ;  &gt;&gt; Looked for more work last year ;  &gt; Males ;</t>
  </si>
  <si>
    <t>&gt; 15-24 years ;  Preferred to work 35 to 39 hours ;  &gt;&gt; Looked for more work last year ;  &gt; Females ;</t>
  </si>
  <si>
    <t>&gt; 15-24 years ;  Preferred to work 35 to 39 hours ;  &gt;&gt; Did not look for more work last year ;  Persons ;</t>
  </si>
  <si>
    <t>&gt; 15-24 years ;  Preferred to work 35 to 39 hours ;  &gt;&gt; Did not look for more work last year ;  &gt; Males ;</t>
  </si>
  <si>
    <t>&gt; 15-24 years ;  Preferred to work 35 to 39 hours ;  &gt;&gt; Did not look for more work last year ;  &gt; Females ;</t>
  </si>
  <si>
    <t>&gt; 15-24 years ;  Preferred to work 35 to 39 hours ;  &gt; Not available within four weeks ;  Persons ;</t>
  </si>
  <si>
    <t>&gt; 15-24 years ;  Preferred to work 35 to 39 hours ;  &gt; Not available within four weeks ;  &gt; Males ;</t>
  </si>
  <si>
    <t>&gt; 15-24 years ;  Preferred to work 35 to 39 hours ;  &gt; Not available within four weeks ;  &gt; Females ;</t>
  </si>
  <si>
    <t>&gt; 15-24 years ;  Preferred to work 40 hours or more ;  Part-time workers who prefer more hours ;  Persons ;</t>
  </si>
  <si>
    <t>&gt; 15-24 years ;  Preferred to work 40 hours or more ;  Part-time workers who prefer more hours ;  &gt; Males ;</t>
  </si>
  <si>
    <t>&gt; 15-24 years ;  Preferred to work 40 hours or more ;  Part-time workers who prefer more hours ;  &gt; Females ;</t>
  </si>
  <si>
    <t>&gt; 15-24 years ;  Preferred to work 40 hours or more ;  &gt; Available within four weeks ;  Persons ;</t>
  </si>
  <si>
    <t>&gt; 15-24 years ;  Preferred to work 40 hours or more ;  &gt; Available within four weeks ;  &gt; Males ;</t>
  </si>
  <si>
    <t>&gt; 15-24 years ;  Preferred to work 40 hours or more ;  &gt; Available within four weeks ;  &gt; Females ;</t>
  </si>
  <si>
    <t>&gt; 15-24 years ;  Preferred to work 40 hours or more ;  &gt;&gt; Looked for more work last year ;  Persons ;</t>
  </si>
  <si>
    <t>&gt; 15-24 years ;  Preferred to work 40 hours or more ;  &gt;&gt; Looked for more work last year ;  &gt; Males ;</t>
  </si>
  <si>
    <t>&gt; 15-24 years ;  Preferred to work 40 hours or more ;  &gt;&gt; Looked for more work last year ;  &gt; Females ;</t>
  </si>
  <si>
    <t>&gt; 15-24 years ;  Preferred to work 40 hours or more ;  &gt;&gt; Did not look for more work last year ;  Persons ;</t>
  </si>
  <si>
    <t>&gt; 15-24 years ;  Preferred to work 40 hours or more ;  &gt;&gt; Did not look for more work last year ;  &gt; Males ;</t>
  </si>
  <si>
    <t>&gt; 15-24 years ;  Preferred to work 40 hours or more ;  &gt;&gt; Did not look for more work last year ;  &gt; Females ;</t>
  </si>
  <si>
    <t>&gt; 15-24 years ;  Preferred to work 40 hours or more ;  &gt; Not available within four weeks ;  Persons ;</t>
  </si>
  <si>
    <t>&gt; 15-24 years ;  Preferred to work 40 hours or more ;  &gt; Not available within four weeks ;  &gt; Males ;</t>
  </si>
  <si>
    <t>&gt; 15-24 years ;  Preferred to work 40 hours or more ;  &gt; Not available within four weeks ;  &gt; Females ;</t>
  </si>
  <si>
    <t>&gt; 15-24 years ;  Preferred to work less than 10 extra hours ;  Part-time workers who prefer more hours ;  Persons ;</t>
  </si>
  <si>
    <t>&gt; 15-24 years ;  Preferred to work less than 10 extra hours ;  Part-time workers who prefer more hours ;  &gt; Males ;</t>
  </si>
  <si>
    <t>&gt; 15-24 years ;  Preferred to work less than 10 extra hours ;  Part-time workers who prefer more hours ;  &gt; Females ;</t>
  </si>
  <si>
    <t>&gt; 15-24 years ;  Preferred to work less than 10 extra hours ;  &gt; Available within four weeks ;  Persons ;</t>
  </si>
  <si>
    <t>&gt; 15-24 years ;  Preferred to work less than 10 extra hours ;  &gt; Available within four weeks ;  &gt; Males ;</t>
  </si>
  <si>
    <t>&gt; 15-24 years ;  Preferred to work less than 10 extra hours ;  &gt; Available within four weeks ;  &gt; Females ;</t>
  </si>
  <si>
    <t>&gt; 15-24 years ;  Preferred to work less than 10 extra hours ;  &gt;&gt; Looked for more work last year ;  Persons ;</t>
  </si>
  <si>
    <t>&gt; 15-24 years ;  Preferred to work less than 10 extra hours ;  &gt;&gt; Looked for more work last year ;  &gt; Males ;</t>
  </si>
  <si>
    <t>&gt; 15-24 years ;  Preferred to work less than 10 extra hours ;  &gt;&gt; Looked for more work last year ;  &gt; Females ;</t>
  </si>
  <si>
    <t>&gt; 15-24 years ;  Preferred to work less than 10 extra hours ;  &gt;&gt; Did not look for more work last year ;  Persons ;</t>
  </si>
  <si>
    <t>&gt; 15-24 years ;  Preferred to work less than 10 extra hours ;  &gt;&gt; Did not look for more work last year ;  &gt; Males ;</t>
  </si>
  <si>
    <t>&gt; 15-24 years ;  Preferred to work less than 10 extra hours ;  &gt;&gt; Did not look for more work last year ;  &gt; Females ;</t>
  </si>
  <si>
    <t>&gt; 15-24 years ;  Preferred to work less than 10 extra hours ;  &gt; Not available within four weeks ;  Persons ;</t>
  </si>
  <si>
    <t>&gt; 15-24 years ;  Preferred to work less than 10 extra hours ;  &gt; Not available within four weeks ;  &gt; Males ;</t>
  </si>
  <si>
    <t>&gt; 15-24 years ;  Preferred to work less than 10 extra hours ;  &gt; Not available within four weeks ;  &gt; Females ;</t>
  </si>
  <si>
    <t>&gt; 15-24 years ;  Preferred to work 10 to 19 extra hours ;  Part-time workers who prefer more hours ;  Persons ;</t>
  </si>
  <si>
    <t>&gt; 15-24 years ;  Preferred to work 10 to 19 extra hours ;  Part-time workers who prefer more hours ;  &gt; Males ;</t>
  </si>
  <si>
    <t>&gt; 15-24 years ;  Preferred to work 10 to 19 extra hours ;  Part-time workers who prefer more hours ;  &gt; Females ;</t>
  </si>
  <si>
    <t>&gt; 15-24 years ;  Preferred to work 10 to 19 extra hours ;  &gt; Available within four weeks ;  Persons ;</t>
  </si>
  <si>
    <t>&gt; 15-24 years ;  Preferred to work 10 to 19 extra hours ;  &gt; Available within four weeks ;  &gt; Males ;</t>
  </si>
  <si>
    <t>&gt; 15-24 years ;  Preferred to work 10 to 19 extra hours ;  &gt; Available within four weeks ;  &gt; Females ;</t>
  </si>
  <si>
    <t>&gt; 15-24 years ;  Preferred to work 10 to 19 extra hours ;  &gt;&gt; Looked for more work last year ;  Persons ;</t>
  </si>
  <si>
    <t>&gt; 15-24 years ;  Preferred to work 10 to 19 extra hours ;  &gt;&gt; Looked for more work last year ;  &gt; Males ;</t>
  </si>
  <si>
    <t>&gt; 15-24 years ;  Preferred to work 10 to 19 extra hours ;  &gt;&gt; Looked for more work last year ;  &gt; Females ;</t>
  </si>
  <si>
    <t>&gt; 15-24 years ;  Preferred to work 10 to 19 extra hours ;  &gt;&gt; Did not look for more work last year ;  Persons ;</t>
  </si>
  <si>
    <t>&gt; 15-24 years ;  Preferred to work 10 to 19 extra hours ;  &gt;&gt; Did not look for more work last year ;  &gt; Males ;</t>
  </si>
  <si>
    <t>&gt; 15-24 years ;  Preferred to work 10 to 19 extra hours ;  &gt;&gt; Did not look for more work last year ;  &gt; Females ;</t>
  </si>
  <si>
    <t>&gt; 15-24 years ;  Preferred to work 10 to 19 extra hours ;  &gt; Not available within four weeks ;  Persons ;</t>
  </si>
  <si>
    <t>&gt; 15-24 years ;  Preferred to work 10 to 19 extra hours ;  &gt; Not available within four weeks ;  &gt; Males ;</t>
  </si>
  <si>
    <t>&gt; 15-24 years ;  Preferred to work 10 to 19 extra hours ;  &gt; Not available within four weeks ;  &gt; Females ;</t>
  </si>
  <si>
    <t>&gt; 15-24 years ;  Preferred to work 20 to 29 extra hours ;  Part-time workers who prefer more hours ;  Persons ;</t>
  </si>
  <si>
    <t>&gt; 15-24 years ;  Preferred to work 20 to 29 extra hours ;  Part-time workers who prefer more hours ;  &gt; Males ;</t>
  </si>
  <si>
    <t>&gt; 15-24 years ;  Preferred to work 20 to 29 extra hours ;  Part-time workers who prefer more hours ;  &gt; Females ;</t>
  </si>
  <si>
    <t>&gt; 15-24 years ;  Preferred to work 20 to 29 extra hours ;  &gt; Available within four weeks ;  Persons ;</t>
  </si>
  <si>
    <t>&gt; 15-24 years ;  Preferred to work 20 to 29 extra hours ;  &gt; Available within four weeks ;  &gt; Males ;</t>
  </si>
  <si>
    <t>&gt; 15-24 years ;  Preferred to work 20 to 29 extra hours ;  &gt; Available within four weeks ;  &gt; Females ;</t>
  </si>
  <si>
    <t>&gt; 15-24 years ;  Preferred to work 20 to 29 extra hours ;  &gt;&gt; Looked for more work last year ;  Persons ;</t>
  </si>
  <si>
    <t>&gt; 15-24 years ;  Preferred to work 20 to 29 extra hours ;  &gt;&gt; Looked for more work last year ;  &gt; Males ;</t>
  </si>
  <si>
    <t>&gt; 15-24 years ;  Preferred to work 20 to 29 extra hours ;  &gt;&gt; Looked for more work last year ;  &gt; Females ;</t>
  </si>
  <si>
    <t>&gt; 15-24 years ;  Preferred to work 20 to 29 extra hours ;  &gt;&gt; Did not look for more work last year ;  Persons ;</t>
  </si>
  <si>
    <t>&gt; 15-24 years ;  Preferred to work 20 to 29 extra hours ;  &gt;&gt; Did not look for more work last year ;  &gt; Males ;</t>
  </si>
  <si>
    <t>&gt; 15-24 years ;  Preferred to work 20 to 29 extra hours ;  &gt;&gt; Did not look for more work last year ;  &gt; Females ;</t>
  </si>
  <si>
    <t>&gt; 15-24 years ;  Preferred to work 20 to 29 extra hours ;  &gt; Not available within four weeks ;  Persons ;</t>
  </si>
  <si>
    <t>&gt; 15-24 years ;  Preferred to work 20 to 29 extra hours ;  &gt; Not available within four weeks ;  &gt; Males ;</t>
  </si>
  <si>
    <t>&gt; 15-24 years ;  Preferred to work 20 to 29 extra hours ;  &gt; Not available within four weeks ;  &gt; Females ;</t>
  </si>
  <si>
    <t>&gt; 15-24 years ;  Preferred to work 30 or more extra hours ;  Part-time workers who prefer more hours ;  Persons ;</t>
  </si>
  <si>
    <t>&gt; 15-24 years ;  Preferred to work 30 or more extra hours ;  Part-time workers who prefer more hours ;  &gt; Males ;</t>
  </si>
  <si>
    <t>&gt; 15-24 years ;  Preferred to work 30 or more extra hours ;  Part-time workers who prefer more hours ;  &gt; Females ;</t>
  </si>
  <si>
    <t>&gt; 15-24 years ;  Preferred to work 30 or more extra hours ;  &gt; Available within four weeks ;  Persons ;</t>
  </si>
  <si>
    <t>&gt; 15-24 years ;  Preferred to work 30 or more extra hours ;  &gt; Available within four weeks ;  &gt; Males ;</t>
  </si>
  <si>
    <t>&gt; 15-24 years ;  Preferred to work 30 or more extra hours ;  &gt; Available within four weeks ;  &gt; Females ;</t>
  </si>
  <si>
    <t>&gt; 15-24 years ;  Preferred to work 30 or more extra hours ;  &gt;&gt; Looked for more work last year ;  Persons ;</t>
  </si>
  <si>
    <t>&gt; 15-24 years ;  Preferred to work 30 or more extra hours ;  &gt;&gt; Looked for more work last year ;  &gt; Males ;</t>
  </si>
  <si>
    <t>&gt; 15-24 years ;  Preferred to work 30 or more extra hours ;  &gt;&gt; Looked for more work last year ;  &gt; Females ;</t>
  </si>
  <si>
    <t>&gt; 15-24 years ;  Preferred to work 30 or more extra hours ;  &gt;&gt; Did not look for more work last year ;  Persons ;</t>
  </si>
  <si>
    <t>&gt; 15-24 years ;  Preferred to work 30 or more extra hours ;  &gt;&gt; Did not look for more work last year ;  &gt; Males ;</t>
  </si>
  <si>
    <t>&gt; 15-24 years ;  Preferred to work 30 or more extra hours ;  &gt;&gt; Did not look for more work last year ;  &gt; Females ;</t>
  </si>
  <si>
    <t>&gt; 15-24 years ;  Preferred to work 30 or more extra hours ;  &gt; Not available within four weeks ;  Persons ;</t>
  </si>
  <si>
    <t>&gt; 15-24 years ;  Preferred to work 30 or more extra hours ;  &gt; Not available within four weeks ;  &gt; Males ;</t>
  </si>
  <si>
    <t>&gt; 15-24 years ;  Preferred to work 30 or more extra hours ;  &gt; Not available within four weeks ;  &gt; Females ;</t>
  </si>
  <si>
    <t>&gt; 25-44 years ;  Part-time workers who prefer more hours ;  Persons ;</t>
  </si>
  <si>
    <t>&gt; 25-44 years ;  Part-time workers who prefer more hours ;  &gt; Males ;</t>
  </si>
  <si>
    <t>&gt; 25-44 years ;  Part-time workers who prefer more hours ;  &gt; Females ;</t>
  </si>
  <si>
    <t>&gt; 25-44 years ;  &gt; Available within four weeks ;  Persons ;</t>
  </si>
  <si>
    <t>&gt; 25-44 years ;  &gt; Available within four weeks ;  &gt; Males ;</t>
  </si>
  <si>
    <t>A125252674A</t>
  </si>
  <si>
    <t>A125240794W</t>
  </si>
  <si>
    <t>A125238418A</t>
  </si>
  <si>
    <t>A125262178A</t>
  </si>
  <si>
    <t>A125250298W</t>
  </si>
  <si>
    <t>A125231294J</t>
  </si>
  <si>
    <t>A125255054T</t>
  </si>
  <si>
    <t>A125243174L</t>
  </si>
  <si>
    <t>A125236046L</t>
  </si>
  <si>
    <t>A125259806V</t>
  </si>
  <si>
    <t>A125247926R</t>
  </si>
  <si>
    <t>A125233670L</t>
  </si>
  <si>
    <t>A125257430W</t>
  </si>
  <si>
    <t>A125245550T</t>
  </si>
  <si>
    <t>A125228918K</t>
  </si>
  <si>
    <t>A125252678K</t>
  </si>
  <si>
    <t>A125240798F</t>
  </si>
  <si>
    <t>A125238422T</t>
  </si>
  <si>
    <t>A125262182T</t>
  </si>
  <si>
    <t>A125250302A</t>
  </si>
  <si>
    <t>A125231298T</t>
  </si>
  <si>
    <t>A125255058A</t>
  </si>
  <si>
    <t>A125243178W</t>
  </si>
  <si>
    <t>A125236050C</t>
  </si>
  <si>
    <t>A125259810K</t>
  </si>
  <si>
    <t>A125247930F</t>
  </si>
  <si>
    <t>A125233674W</t>
  </si>
  <si>
    <t>A125257434F</t>
  </si>
  <si>
    <t>A125245554A</t>
  </si>
  <si>
    <t>A125228922A</t>
  </si>
  <si>
    <t>A125252682A</t>
  </si>
  <si>
    <t>A125240802K</t>
  </si>
  <si>
    <t>A125238426A</t>
  </si>
  <si>
    <t>A125262186A</t>
  </si>
  <si>
    <t>A125250306K</t>
  </si>
  <si>
    <t>A125231282X</t>
  </si>
  <si>
    <t>A125255042J</t>
  </si>
  <si>
    <t>A125243162C</t>
  </si>
  <si>
    <t>A125236034C</t>
  </si>
  <si>
    <t>A125259794W</t>
  </si>
  <si>
    <t>A125247914F</t>
  </si>
  <si>
    <t>A125233658W</t>
  </si>
  <si>
    <t>A125257418F</t>
  </si>
  <si>
    <t>A125245538A</t>
  </si>
  <si>
    <t>A125228906A</t>
  </si>
  <si>
    <t>A125252666A</t>
  </si>
  <si>
    <t>A125240786W</t>
  </si>
  <si>
    <t>A125238410J</t>
  </si>
  <si>
    <t>A125262170J</t>
  </si>
  <si>
    <t>A125250290C</t>
  </si>
  <si>
    <t>A125231318R</t>
  </si>
  <si>
    <t>A125255078K</t>
  </si>
  <si>
    <t>A125243198F</t>
  </si>
  <si>
    <t>A125236070L</t>
  </si>
  <si>
    <t>A125259830V</t>
  </si>
  <si>
    <t>A125247950R</t>
  </si>
  <si>
    <t>A125233694F</t>
  </si>
  <si>
    <t>A125257454R</t>
  </si>
  <si>
    <t>A125245574K</t>
  </si>
  <si>
    <t>A125228942K</t>
  </si>
  <si>
    <t>A125252702X</t>
  </si>
  <si>
    <t>A125240822V</t>
  </si>
  <si>
    <t>A125238446K</t>
  </si>
  <si>
    <t>A125262206X</t>
  </si>
  <si>
    <t>A125250326V</t>
  </si>
  <si>
    <t>A125231302W</t>
  </si>
  <si>
    <t>A125255062T</t>
  </si>
  <si>
    <t>A125243182L</t>
  </si>
  <si>
    <t>A125236054L</t>
  </si>
  <si>
    <t>A125259814V</t>
  </si>
  <si>
    <t>A125247934R</t>
  </si>
  <si>
    <t>A125233678F</t>
  </si>
  <si>
    <t>A125257438R</t>
  </si>
  <si>
    <t>A125245558K</t>
  </si>
  <si>
    <t>A125228926K</t>
  </si>
  <si>
    <t>A125252686K</t>
  </si>
  <si>
    <t>A125240806V</t>
  </si>
  <si>
    <t>A125238430T</t>
  </si>
  <si>
    <t>A125262190T</t>
  </si>
  <si>
    <t>A125250310A</t>
  </si>
  <si>
    <t>A125230530F</t>
  </si>
  <si>
    <t>A125254290A</t>
  </si>
  <si>
    <t>A125242410K</t>
  </si>
  <si>
    <t>A125235282W</t>
  </si>
  <si>
    <t>A125259042F</t>
  </si>
  <si>
    <t>A125247162A</t>
  </si>
  <si>
    <t>A125232906C</t>
  </si>
  <si>
    <t>A125256666X</t>
  </si>
  <si>
    <t>A125244786V</t>
  </si>
  <si>
    <t>A125228154W</t>
  </si>
  <si>
    <t>A125251914J</t>
  </si>
  <si>
    <t>A125240034F</t>
  </si>
  <si>
    <t>A125237658V</t>
  </si>
  <si>
    <t>A125261418J</t>
  </si>
  <si>
    <t>A125249538X</t>
  </si>
  <si>
    <t>A125230514F</t>
  </si>
  <si>
    <t>A125254274A</t>
  </si>
  <si>
    <t>A125242394W</t>
  </si>
  <si>
    <t>A125235266W</t>
  </si>
  <si>
    <t>A125259026F</t>
  </si>
  <si>
    <t>A125247146A</t>
  </si>
  <si>
    <t>A125232890W</t>
  </si>
  <si>
    <t>A125256650F</t>
  </si>
  <si>
    <t>A125244770A</t>
  </si>
  <si>
    <t>A125228138W</t>
  </si>
  <si>
    <t>A125251898V</t>
  </si>
  <si>
    <t>A125240018F</t>
  </si>
  <si>
    <t>A125237642A</t>
  </si>
  <si>
    <t>A125261402R</t>
  </si>
  <si>
    <t>A125249522F</t>
  </si>
  <si>
    <t>A125230494J</t>
  </si>
  <si>
    <t>A125254254T</t>
  </si>
  <si>
    <t>A125242374L</t>
  </si>
  <si>
    <t>A125235246L</t>
  </si>
  <si>
    <t>A125259006W</t>
  </si>
  <si>
    <t>A125247126T</t>
  </si>
  <si>
    <t>A125232870L</t>
  </si>
  <si>
    <t>A125256630W</t>
  </si>
  <si>
    <t>A125244750T</t>
  </si>
  <si>
    <t>A125228118L</t>
  </si>
  <si>
    <t>A125251878K</t>
  </si>
  <si>
    <t>A125239998A</t>
  </si>
  <si>
    <t>A125237622T</t>
  </si>
  <si>
    <t>A125261382T</t>
  </si>
  <si>
    <t>A125249502W</t>
  </si>
  <si>
    <t>A125230518R</t>
  </si>
  <si>
    <t>A125254278K</t>
  </si>
  <si>
    <t>A125242398F</t>
  </si>
  <si>
    <t>A125235270L</t>
  </si>
  <si>
    <t>A125259030W</t>
  </si>
  <si>
    <t>A125247150T</t>
  </si>
  <si>
    <t>A125232894F</t>
  </si>
  <si>
    <t>A125256654R</t>
  </si>
  <si>
    <t>A125244774K</t>
  </si>
  <si>
    <t>A125228142L</t>
  </si>
  <si>
    <t>A125251902X</t>
  </si>
  <si>
    <t>A125240022W</t>
  </si>
  <si>
    <t>A125237646K</t>
  </si>
  <si>
    <t>A125261406X</t>
  </si>
  <si>
    <t>A125249526R</t>
  </si>
  <si>
    <t>A125230522F</t>
  </si>
  <si>
    <t>A125254282A</t>
  </si>
  <si>
    <t>A125242402K</t>
  </si>
  <si>
    <t>A125235274W</t>
  </si>
  <si>
    <t>A125259034F</t>
  </si>
  <si>
    <t>A125247154A</t>
  </si>
  <si>
    <t>A125232898R</t>
  </si>
  <si>
    <t>A125256658X</t>
  </si>
  <si>
    <t>A125244778V</t>
  </si>
  <si>
    <t>A125228146W</t>
  </si>
  <si>
    <t>A125251906J</t>
  </si>
  <si>
    <t>A125240026F</t>
  </si>
  <si>
    <t>A125237650A</t>
  </si>
  <si>
    <t>A125261410R</t>
  </si>
  <si>
    <t>A125249530F</t>
  </si>
  <si>
    <t>A125230498T</t>
  </si>
  <si>
    <t>A125254258A</t>
  </si>
  <si>
    <t>A125242378W</t>
  </si>
  <si>
    <t>A125235250C</t>
  </si>
  <si>
    <t>A125259010L</t>
  </si>
  <si>
    <t>A125247130J</t>
  </si>
  <si>
    <t>A125232874W</t>
  </si>
  <si>
    <t>A125256634F</t>
  </si>
  <si>
    <t>A125244754A</t>
  </si>
  <si>
    <t>A125228122C</t>
  </si>
  <si>
    <t>A125251882A</t>
  </si>
  <si>
    <t>A125240002L</t>
  </si>
  <si>
    <t>A125237626A</t>
  </si>
  <si>
    <t>A125261386A</t>
  </si>
  <si>
    <t>A125249506F</t>
  </si>
  <si>
    <t>A125230502W</t>
  </si>
  <si>
    <t>A125254262T</t>
  </si>
  <si>
    <t>A125242382L</t>
  </si>
  <si>
    <t>A125235254L</t>
  </si>
  <si>
    <t>A125259014W</t>
  </si>
  <si>
    <t>A125247134T</t>
  </si>
  <si>
    <t>A125232878F</t>
  </si>
  <si>
    <t>A125256638R</t>
  </si>
  <si>
    <t>A125244758K</t>
  </si>
  <si>
    <t>A125228126L</t>
  </si>
  <si>
    <t>A125251886K</t>
  </si>
  <si>
    <t>A125240006W</t>
  </si>
  <si>
    <t>A125237630T</t>
  </si>
  <si>
    <t>A125261390T</t>
  </si>
  <si>
    <t>A125249510W</t>
  </si>
  <si>
    <t>A125230506F</t>
  </si>
  <si>
    <t>A125254266A</t>
  </si>
  <si>
    <t>A125242386W</t>
  </si>
  <si>
    <t>A125235258W</t>
  </si>
  <si>
    <t>A125259018F</t>
  </si>
  <si>
    <t>A125247138A</t>
  </si>
  <si>
    <t>A125232882W</t>
  </si>
  <si>
    <t>A125256642F</t>
  </si>
  <si>
    <t>A125244762A</t>
  </si>
  <si>
    <t>A125228130C</t>
  </si>
  <si>
    <t>A125251890A</t>
  </si>
  <si>
    <t>A125240010L</t>
  </si>
  <si>
    <t>A125237634A</t>
  </si>
  <si>
    <t>A125261394A</t>
  </si>
  <si>
    <t>A125249514F</t>
  </si>
  <si>
    <t>A125230490X</t>
  </si>
  <si>
    <t>A125254250J</t>
  </si>
  <si>
    <t>A125242370C</t>
  </si>
  <si>
    <t>A125235242C</t>
  </si>
  <si>
    <t>A125259002L</t>
  </si>
  <si>
    <t>A125247122J</t>
  </si>
  <si>
    <t>A125232866W</t>
  </si>
  <si>
    <t>A125256626F</t>
  </si>
  <si>
    <t>A125244746A</t>
  </si>
  <si>
    <t>A125228114C</t>
  </si>
  <si>
    <t>A125251874A</t>
  </si>
  <si>
    <t>A125239994T</t>
  </si>
  <si>
    <t>A125237618A</t>
  </si>
  <si>
    <t>A125261378A</t>
  </si>
  <si>
    <t>A125249498T</t>
  </si>
  <si>
    <t>A125230526R</t>
  </si>
  <si>
    <t>A125254286K</t>
  </si>
  <si>
    <t>A125242406V</t>
  </si>
  <si>
    <t>A125235278F</t>
  </si>
  <si>
    <t>A125259038R</t>
  </si>
  <si>
    <t>A125247158K</t>
  </si>
  <si>
    <t>A125232902V</t>
  </si>
  <si>
    <t>A125256662R</t>
  </si>
  <si>
    <t>A125244782K</t>
  </si>
  <si>
    <t>A125228150L</t>
  </si>
  <si>
    <t>A125251910X</t>
  </si>
  <si>
    <t>A125240030W</t>
  </si>
  <si>
    <t>A125237654K</t>
  </si>
  <si>
    <t>A125261414X</t>
  </si>
  <si>
    <t>A125249534R</t>
  </si>
  <si>
    <t>A125230510W</t>
  </si>
  <si>
    <t>A125254270T</t>
  </si>
  <si>
    <t>A125242390L</t>
  </si>
  <si>
    <t>A125235262L</t>
  </si>
  <si>
    <t>A125259022W</t>
  </si>
  <si>
    <t>A125247142T</t>
  </si>
  <si>
    <t>A125232886F</t>
  </si>
  <si>
    <t>A125256646R</t>
  </si>
  <si>
    <t>A125244766K</t>
  </si>
  <si>
    <t>A125228134L</t>
  </si>
  <si>
    <t>A125251894K</t>
  </si>
  <si>
    <t>A125240014W</t>
  </si>
  <si>
    <t>A125237638K</t>
  </si>
  <si>
    <t>A125261398K</t>
  </si>
  <si>
    <t>A125249518R</t>
  </si>
  <si>
    <t>A125231718A</t>
  </si>
  <si>
    <t>A125255478W</t>
  </si>
  <si>
    <t>A125243598T</t>
  </si>
  <si>
    <t>A125236470X</t>
  </si>
  <si>
    <t>A125260230L</t>
  </si>
  <si>
    <t>&gt; 25-44 years ;  &gt; Available within four weeks ;  &gt; Females ;</t>
  </si>
  <si>
    <t>&gt; 25-44 years ;  &gt;&gt; Looked for more work last year ;  Persons ;</t>
  </si>
  <si>
    <t>&gt; 25-44 years ;  &gt;&gt; Looked for more work last year ;  &gt; Males ;</t>
  </si>
  <si>
    <t>&gt; 25-44 years ;  &gt;&gt; Looked for more work last year ;  &gt; Females ;</t>
  </si>
  <si>
    <t>&gt; 25-44 years ;  &gt;&gt; Did not look for more work last year ;  Persons ;</t>
  </si>
  <si>
    <t>&gt; 25-44 years ;  &gt;&gt; Did not look for more work last year ;  &gt; Males ;</t>
  </si>
  <si>
    <t>&gt; 25-44 years ;  &gt;&gt; Did not look for more work last year ;  &gt; Females ;</t>
  </si>
  <si>
    <t>&gt; 25-44 years ;  &gt; Not available within four weeks ;  Persons ;</t>
  </si>
  <si>
    <t>&gt; 25-44 years ;  &gt; Not available within four weeks ;  &gt; Males ;</t>
  </si>
  <si>
    <t>&gt; 25-44 years ;  &gt; Not available within four weeks ;  &gt; Females ;</t>
  </si>
  <si>
    <t>&gt; 25-44 years ;  Employees ;  Part-time workers who prefer more hours ;  Persons ;</t>
  </si>
  <si>
    <t>&gt; 25-44 years ;  Employees ;  Part-time workers who prefer more hours ;  &gt; Males ;</t>
  </si>
  <si>
    <t>&gt; 25-44 years ;  Employees ;  Part-time workers who prefer more hours ;  &gt; Females ;</t>
  </si>
  <si>
    <t>&gt; 25-44 years ;  Employees ;  &gt; Available within four weeks ;  Persons ;</t>
  </si>
  <si>
    <t>&gt; 25-44 years ;  Employees ;  &gt; Available within four weeks ;  &gt; Males ;</t>
  </si>
  <si>
    <t>&gt; 25-44 years ;  Employees ;  &gt; Available within four weeks ;  &gt; Females ;</t>
  </si>
  <si>
    <t>&gt; 25-44 years ;  Employees ;  &gt;&gt; Looked for more work last year ;  Persons ;</t>
  </si>
  <si>
    <t>&gt; 25-44 years ;  Employees ;  &gt;&gt; Looked for more work last year ;  &gt; Males ;</t>
  </si>
  <si>
    <t>&gt; 25-44 years ;  Employees ;  &gt;&gt; Looked for more work last year ;  &gt; Females ;</t>
  </si>
  <si>
    <t>&gt; 25-44 years ;  Employees ;  &gt;&gt; Did not look for more work last year ;  Persons ;</t>
  </si>
  <si>
    <t>&gt; 25-44 years ;  Employees ;  &gt;&gt; Did not look for more work last year ;  &gt; Males ;</t>
  </si>
  <si>
    <t>&gt; 25-44 years ;  Employees ;  &gt;&gt; Did not look for more work last year ;  &gt; Females ;</t>
  </si>
  <si>
    <t>&gt; 25-44 years ;  Employees ;  &gt; Not available within four weeks ;  Persons ;</t>
  </si>
  <si>
    <t>&gt; 25-44 years ;  Employees ;  &gt; Not available within four weeks ;  &gt; Males ;</t>
  </si>
  <si>
    <t>&gt; 25-44 years ;  Employees ;  &gt; Not available within four weeks ;  &gt; Females ;</t>
  </si>
  <si>
    <t>&gt; 25-44 years ;  Own account workers ;  Part-time workers who prefer more hours ;  Persons ;</t>
  </si>
  <si>
    <t>&gt; 25-44 years ;  Own account workers ;  Part-time workers who prefer more hours ;  &gt; Males ;</t>
  </si>
  <si>
    <t>&gt; 25-44 years ;  Own account workers ;  Part-time workers who prefer more hours ;  &gt; Females ;</t>
  </si>
  <si>
    <t>&gt; 25-44 years ;  Own account workers ;  &gt; Available within four weeks ;  Persons ;</t>
  </si>
  <si>
    <t>&gt; 25-44 years ;  Own account workers ;  &gt; Available within four weeks ;  &gt; Males ;</t>
  </si>
  <si>
    <t>&gt; 25-44 years ;  Own account workers ;  &gt; Available within four weeks ;  &gt; Females ;</t>
  </si>
  <si>
    <t>&gt; 25-44 years ;  Own account workers ;  &gt;&gt; Looked for more work last year ;  Persons ;</t>
  </si>
  <si>
    <t>&gt; 25-44 years ;  Own account workers ;  &gt;&gt; Looked for more work last year ;  &gt; Males ;</t>
  </si>
  <si>
    <t>&gt; 25-44 years ;  Own account workers ;  &gt;&gt; Looked for more work last year ;  &gt; Females ;</t>
  </si>
  <si>
    <t>&gt; 25-44 years ;  Own account workers ;  &gt;&gt; Did not look for more work last year ;  Persons ;</t>
  </si>
  <si>
    <t>&gt; 25-44 years ;  Own account workers ;  &gt;&gt; Did not look for more work last year ;  &gt; Males ;</t>
  </si>
  <si>
    <t>&gt; 25-44 years ;  Own account workers ;  &gt;&gt; Did not look for more work last year ;  &gt; Females ;</t>
  </si>
  <si>
    <t>&gt; 25-44 years ;  Own account workers ;  &gt; Not available within four weeks ;  Persons ;</t>
  </si>
  <si>
    <t>&gt; 25-44 years ;  Own account workers ;  &gt; Not available within four weeks ;  &gt; Males ;</t>
  </si>
  <si>
    <t>&gt; 25-44 years ;  Own account workers ;  &gt; Not available within four weeks ;  &gt; Females ;</t>
  </si>
  <si>
    <t>&gt; 25-44 years ;  Preferred to work less than 30 hours ;  Part-time workers who prefer more hours ;  Persons ;</t>
  </si>
  <si>
    <t>&gt; 25-44 years ;  Preferred to work less than 30 hours ;  Part-time workers who prefer more hours ;  &gt; Males ;</t>
  </si>
  <si>
    <t>&gt; 25-44 years ;  Preferred to work less than 30 hours ;  Part-time workers who prefer more hours ;  &gt; Females ;</t>
  </si>
  <si>
    <t>&gt; 25-44 years ;  Preferred to work less than 30 hours ;  &gt; Available within four weeks ;  Persons ;</t>
  </si>
  <si>
    <t>&gt; 25-44 years ;  Preferred to work less than 30 hours ;  &gt; Available within four weeks ;  &gt; Males ;</t>
  </si>
  <si>
    <t>&gt; 25-44 years ;  Preferred to work less than 30 hours ;  &gt; Available within four weeks ;  &gt; Females ;</t>
  </si>
  <si>
    <t>&gt; 25-44 years ;  Preferred to work less than 30 hours ;  &gt;&gt; Looked for more work last year ;  Persons ;</t>
  </si>
  <si>
    <t>&gt; 25-44 years ;  Preferred to work less than 30 hours ;  &gt;&gt; Looked for more work last year ;  &gt; Males ;</t>
  </si>
  <si>
    <t>&gt; 25-44 years ;  Preferred to work less than 30 hours ;  &gt;&gt; Looked for more work last year ;  &gt; Females ;</t>
  </si>
  <si>
    <t>&gt; 25-44 years ;  Preferred to work less than 30 hours ;  &gt;&gt; Did not look for more work last year ;  Persons ;</t>
  </si>
  <si>
    <t>&gt; 25-44 years ;  Preferred to work less than 30 hours ;  &gt;&gt; Did not look for more work last year ;  &gt; Males ;</t>
  </si>
  <si>
    <t>&gt; 25-44 years ;  Preferred to work less than 30 hours ;  &gt;&gt; Did not look for more work last year ;  &gt; Females ;</t>
  </si>
  <si>
    <t>&gt; 25-44 years ;  Preferred to work less than 30 hours ;  &gt; Not available within four weeks ;  Persons ;</t>
  </si>
  <si>
    <t>&gt; 25-44 years ;  Preferred to work less than 30 hours ;  &gt; Not available within four weeks ;  &gt; Males ;</t>
  </si>
  <si>
    <t>&gt; 25-44 years ;  Preferred to work less than 30 hours ;  &gt; Not available within four weeks ;  &gt; Females ;</t>
  </si>
  <si>
    <t>&gt; 25-44 years ;  Preferred to work 30 to 34 hours ;  Part-time workers who prefer more hours ;  Persons ;</t>
  </si>
  <si>
    <t>&gt; 25-44 years ;  Preferred to work 30 to 34 hours ;  Part-time workers who prefer more hours ;  &gt; Males ;</t>
  </si>
  <si>
    <t>&gt; 25-44 years ;  Preferred to work 30 to 34 hours ;  Part-time workers who prefer more hours ;  &gt; Females ;</t>
  </si>
  <si>
    <t>&gt; 25-44 years ;  Preferred to work 30 to 34 hours ;  &gt; Available within four weeks ;  Persons ;</t>
  </si>
  <si>
    <t>&gt; 25-44 years ;  Preferred to work 30 to 34 hours ;  &gt; Available within four weeks ;  &gt; Males ;</t>
  </si>
  <si>
    <t>&gt; 25-44 years ;  Preferred to work 30 to 34 hours ;  &gt; Available within four weeks ;  &gt; Females ;</t>
  </si>
  <si>
    <t>&gt; 25-44 years ;  Preferred to work 30 to 34 hours ;  &gt;&gt; Looked for more work last year ;  Persons ;</t>
  </si>
  <si>
    <t>&gt; 25-44 years ;  Preferred to work 30 to 34 hours ;  &gt;&gt; Looked for more work last year ;  &gt; Males ;</t>
  </si>
  <si>
    <t>&gt; 25-44 years ;  Preferred to work 30 to 34 hours ;  &gt;&gt; Looked for more work last year ;  &gt; Females ;</t>
  </si>
  <si>
    <t>&gt; 25-44 years ;  Preferred to work 30 to 34 hours ;  &gt;&gt; Did not look for more work last year ;  Persons ;</t>
  </si>
  <si>
    <t>&gt; 25-44 years ;  Preferred to work 30 to 34 hours ;  &gt;&gt; Did not look for more work last year ;  &gt; Males ;</t>
  </si>
  <si>
    <t>&gt; 25-44 years ;  Preferred to work 30 to 34 hours ;  &gt;&gt; Did not look for more work last year ;  &gt; Females ;</t>
  </si>
  <si>
    <t>&gt; 25-44 years ;  Preferred to work 30 to 34 hours ;  &gt; Not available within four weeks ;  Persons ;</t>
  </si>
  <si>
    <t>&gt; 25-44 years ;  Preferred to work 30 to 34 hours ;  &gt; Not available within four weeks ;  &gt; Males ;</t>
  </si>
  <si>
    <t>&gt; 25-44 years ;  Preferred to work 30 to 34 hours ;  &gt; Not available within four weeks ;  &gt; Females ;</t>
  </si>
  <si>
    <t>&gt; 25-44 years ;  Preferred to work 35 to 39 hours ;  Part-time workers who prefer more hours ;  Persons ;</t>
  </si>
  <si>
    <t>&gt; 25-44 years ;  Preferred to work 35 to 39 hours ;  Part-time workers who prefer more hours ;  &gt; Males ;</t>
  </si>
  <si>
    <t>&gt; 25-44 years ;  Preferred to work 35 to 39 hours ;  Part-time workers who prefer more hours ;  &gt; Females ;</t>
  </si>
  <si>
    <t>&gt; 25-44 years ;  Preferred to work 35 to 39 hours ;  &gt; Available within four weeks ;  Persons ;</t>
  </si>
  <si>
    <t>&gt; 25-44 years ;  Preferred to work 35 to 39 hours ;  &gt; Available within four weeks ;  &gt; Males ;</t>
  </si>
  <si>
    <t>&gt; 25-44 years ;  Preferred to work 35 to 39 hours ;  &gt; Available within four weeks ;  &gt; Females ;</t>
  </si>
  <si>
    <t>&gt; 25-44 years ;  Preferred to work 35 to 39 hours ;  &gt;&gt; Looked for more work last year ;  Persons ;</t>
  </si>
  <si>
    <t>&gt; 25-44 years ;  Preferred to work 35 to 39 hours ;  &gt;&gt; Looked for more work last year ;  &gt; Males ;</t>
  </si>
  <si>
    <t>&gt; 25-44 years ;  Preferred to work 35 to 39 hours ;  &gt;&gt; Looked for more work last year ;  &gt; Females ;</t>
  </si>
  <si>
    <t>&gt; 25-44 years ;  Preferred to work 35 to 39 hours ;  &gt;&gt; Did not look for more work last year ;  Persons ;</t>
  </si>
  <si>
    <t>&gt; 25-44 years ;  Preferred to work 35 to 39 hours ;  &gt;&gt; Did not look for more work last year ;  &gt; Males ;</t>
  </si>
  <si>
    <t>&gt; 25-44 years ;  Preferred to work 35 to 39 hours ;  &gt;&gt; Did not look for more work last year ;  &gt; Females ;</t>
  </si>
  <si>
    <t>&gt; 25-44 years ;  Preferred to work 35 to 39 hours ;  &gt; Not available within four weeks ;  Persons ;</t>
  </si>
  <si>
    <t>&gt; 25-44 years ;  Preferred to work 35 to 39 hours ;  &gt; Not available within four weeks ;  &gt; Males ;</t>
  </si>
  <si>
    <t>&gt; 25-44 years ;  Preferred to work 35 to 39 hours ;  &gt; Not available within four weeks ;  &gt; Females ;</t>
  </si>
  <si>
    <t>&gt; 25-44 years ;  Preferred to work 40 hours or more ;  Part-time workers who prefer more hours ;  Persons ;</t>
  </si>
  <si>
    <t>&gt; 25-44 years ;  Preferred to work 40 hours or more ;  Part-time workers who prefer more hours ;  &gt; Males ;</t>
  </si>
  <si>
    <t>&gt; 25-44 years ;  Preferred to work 40 hours or more ;  Part-time workers who prefer more hours ;  &gt; Females ;</t>
  </si>
  <si>
    <t>&gt; 25-44 years ;  Preferred to work 40 hours or more ;  &gt; Available within four weeks ;  Persons ;</t>
  </si>
  <si>
    <t>&gt; 25-44 years ;  Preferred to work 40 hours or more ;  &gt; Available within four weeks ;  &gt; Males ;</t>
  </si>
  <si>
    <t>&gt; 25-44 years ;  Preferred to work 40 hours or more ;  &gt; Available within four weeks ;  &gt; Females ;</t>
  </si>
  <si>
    <t>&gt; 25-44 years ;  Preferred to work 40 hours or more ;  &gt;&gt; Looked for more work last year ;  Persons ;</t>
  </si>
  <si>
    <t>&gt; 25-44 years ;  Preferred to work 40 hours or more ;  &gt;&gt; Looked for more work last year ;  &gt; Males ;</t>
  </si>
  <si>
    <t>&gt; 25-44 years ;  Preferred to work 40 hours or more ;  &gt;&gt; Looked for more work last year ;  &gt; Females ;</t>
  </si>
  <si>
    <t>&gt; 25-44 years ;  Preferred to work 40 hours or more ;  &gt;&gt; Did not look for more work last year ;  Persons ;</t>
  </si>
  <si>
    <t>&gt; 25-44 years ;  Preferred to work 40 hours or more ;  &gt;&gt; Did not look for more work last year ;  &gt; Males ;</t>
  </si>
  <si>
    <t>&gt; 25-44 years ;  Preferred to work 40 hours or more ;  &gt;&gt; Did not look for more work last year ;  &gt; Females ;</t>
  </si>
  <si>
    <t>&gt; 25-44 years ;  Preferred to work 40 hours or more ;  &gt; Not available within four weeks ;  Persons ;</t>
  </si>
  <si>
    <t>&gt; 25-44 years ;  Preferred to work 40 hours or more ;  &gt; Not available within four weeks ;  &gt; Males ;</t>
  </si>
  <si>
    <t>&gt; 25-44 years ;  Preferred to work 40 hours or more ;  &gt; Not available within four weeks ;  &gt; Females ;</t>
  </si>
  <si>
    <t>&gt; 25-44 years ;  Preferred to work less than 10 extra hours ;  Part-time workers who prefer more hours ;  Persons ;</t>
  </si>
  <si>
    <t>&gt; 25-44 years ;  Preferred to work less than 10 extra hours ;  Part-time workers who prefer more hours ;  &gt; Males ;</t>
  </si>
  <si>
    <t>&gt; 25-44 years ;  Preferred to work less than 10 extra hours ;  Part-time workers who prefer more hours ;  &gt; Females ;</t>
  </si>
  <si>
    <t>&gt; 25-44 years ;  Preferred to work less than 10 extra hours ;  &gt; Available within four weeks ;  Persons ;</t>
  </si>
  <si>
    <t>&gt; 25-44 years ;  Preferred to work less than 10 extra hours ;  &gt; Available within four weeks ;  &gt; Males ;</t>
  </si>
  <si>
    <t>&gt; 25-44 years ;  Preferred to work less than 10 extra hours ;  &gt; Available within four weeks ;  &gt; Females ;</t>
  </si>
  <si>
    <t>&gt; 25-44 years ;  Preferred to work less than 10 extra hours ;  &gt;&gt; Looked for more work last year ;  Persons ;</t>
  </si>
  <si>
    <t>&gt; 25-44 years ;  Preferred to work less than 10 extra hours ;  &gt;&gt; Looked for more work last year ;  &gt; Males ;</t>
  </si>
  <si>
    <t>&gt; 25-44 years ;  Preferred to work less than 10 extra hours ;  &gt;&gt; Looked for more work last year ;  &gt; Females ;</t>
  </si>
  <si>
    <t>&gt; 25-44 years ;  Preferred to work less than 10 extra hours ;  &gt;&gt; Did not look for more work last year ;  Persons ;</t>
  </si>
  <si>
    <t>&gt; 25-44 years ;  Preferred to work less than 10 extra hours ;  &gt;&gt; Did not look for more work last year ;  &gt; Males ;</t>
  </si>
  <si>
    <t>&gt; 25-44 years ;  Preferred to work less than 10 extra hours ;  &gt;&gt; Did not look for more work last year ;  &gt; Females ;</t>
  </si>
  <si>
    <t>&gt; 25-44 years ;  Preferred to work less than 10 extra hours ;  &gt; Not available within four weeks ;  Persons ;</t>
  </si>
  <si>
    <t>&gt; 25-44 years ;  Preferred to work less than 10 extra hours ;  &gt; Not available within four weeks ;  &gt; Males ;</t>
  </si>
  <si>
    <t>&gt; 25-44 years ;  Preferred to work less than 10 extra hours ;  &gt; Not available within four weeks ;  &gt; Females ;</t>
  </si>
  <si>
    <t>&gt; 25-44 years ;  Preferred to work 10 to 19 extra hours ;  Part-time workers who prefer more hours ;  Persons ;</t>
  </si>
  <si>
    <t>&gt; 25-44 years ;  Preferred to work 10 to 19 extra hours ;  Part-time workers who prefer more hours ;  &gt; Males ;</t>
  </si>
  <si>
    <t>&gt; 25-44 years ;  Preferred to work 10 to 19 extra hours ;  Part-time workers who prefer more hours ;  &gt; Females ;</t>
  </si>
  <si>
    <t>&gt; 25-44 years ;  Preferred to work 10 to 19 extra hours ;  &gt; Available within four weeks ;  Persons ;</t>
  </si>
  <si>
    <t>&gt; 25-44 years ;  Preferred to work 10 to 19 extra hours ;  &gt; Available within four weeks ;  &gt; Males ;</t>
  </si>
  <si>
    <t>&gt; 25-44 years ;  Preferred to work 10 to 19 extra hours ;  &gt; Available within four weeks ;  &gt; Females ;</t>
  </si>
  <si>
    <t>&gt; 25-44 years ;  Preferred to work 10 to 19 extra hours ;  &gt;&gt; Looked for more work last year ;  Persons ;</t>
  </si>
  <si>
    <t>&gt; 25-44 years ;  Preferred to work 10 to 19 extra hours ;  &gt;&gt; Looked for more work last year ;  &gt; Males ;</t>
  </si>
  <si>
    <t>&gt; 25-44 years ;  Preferred to work 10 to 19 extra hours ;  &gt;&gt; Looked for more work last year ;  &gt; Females ;</t>
  </si>
  <si>
    <t>&gt; 25-44 years ;  Preferred to work 10 to 19 extra hours ;  &gt;&gt; Did not look for more work last year ;  Persons ;</t>
  </si>
  <si>
    <t>&gt; 25-44 years ;  Preferred to work 10 to 19 extra hours ;  &gt;&gt; Did not look for more work last year ;  &gt; Males ;</t>
  </si>
  <si>
    <t>&gt; 25-44 years ;  Preferred to work 10 to 19 extra hours ;  &gt;&gt; Did not look for more work last year ;  &gt; Females ;</t>
  </si>
  <si>
    <t>&gt; 25-44 years ;  Preferred to work 10 to 19 extra hours ;  &gt; Not available within four weeks ;  Persons ;</t>
  </si>
  <si>
    <t>&gt; 25-44 years ;  Preferred to work 10 to 19 extra hours ;  &gt; Not available within four weeks ;  &gt; Males ;</t>
  </si>
  <si>
    <t>&gt; 25-44 years ;  Preferred to work 10 to 19 extra hours ;  &gt; Not available within four weeks ;  &gt; Females ;</t>
  </si>
  <si>
    <t>&gt; 25-44 years ;  Preferred to work 20 to 29 extra hours ;  Part-time workers who prefer more hours ;  Persons ;</t>
  </si>
  <si>
    <t>&gt; 25-44 years ;  Preferred to work 20 to 29 extra hours ;  Part-time workers who prefer more hours ;  &gt; Males ;</t>
  </si>
  <si>
    <t>&gt; 25-44 years ;  Preferred to work 20 to 29 extra hours ;  Part-time workers who prefer more hours ;  &gt; Females ;</t>
  </si>
  <si>
    <t>&gt; 25-44 years ;  Preferred to work 20 to 29 extra hours ;  &gt; Available within four weeks ;  Persons ;</t>
  </si>
  <si>
    <t>&gt; 25-44 years ;  Preferred to work 20 to 29 extra hours ;  &gt; Available within four weeks ;  &gt; Males ;</t>
  </si>
  <si>
    <t>&gt; 25-44 years ;  Preferred to work 20 to 29 extra hours ;  &gt; Available within four weeks ;  &gt; Females ;</t>
  </si>
  <si>
    <t>&gt; 25-44 years ;  Preferred to work 20 to 29 extra hours ;  &gt;&gt; Looked for more work last year ;  Persons ;</t>
  </si>
  <si>
    <t>&gt; 25-44 years ;  Preferred to work 20 to 29 extra hours ;  &gt;&gt; Looked for more work last year ;  &gt; Males ;</t>
  </si>
  <si>
    <t>&gt; 25-44 years ;  Preferred to work 20 to 29 extra hours ;  &gt;&gt; Looked for more work last year ;  &gt; Females ;</t>
  </si>
  <si>
    <t>&gt; 25-44 years ;  Preferred to work 20 to 29 extra hours ;  &gt;&gt; Did not look for more work last year ;  Persons ;</t>
  </si>
  <si>
    <t>&gt; 25-44 years ;  Preferred to work 20 to 29 extra hours ;  &gt;&gt; Did not look for more work last year ;  &gt; Males ;</t>
  </si>
  <si>
    <t>&gt; 25-44 years ;  Preferred to work 20 to 29 extra hours ;  &gt;&gt; Did not look for more work last year ;  &gt; Females ;</t>
  </si>
  <si>
    <t>&gt; 25-44 years ;  Preferred to work 20 to 29 extra hours ;  &gt; Not available within four weeks ;  Persons ;</t>
  </si>
  <si>
    <t>&gt; 25-44 years ;  Preferred to work 20 to 29 extra hours ;  &gt; Not available within four weeks ;  &gt; Males ;</t>
  </si>
  <si>
    <t>&gt; 25-44 years ;  Preferred to work 20 to 29 extra hours ;  &gt; Not available within four weeks ;  &gt; Females ;</t>
  </si>
  <si>
    <t>&gt; 25-44 years ;  Preferred to work 30 or more extra hours ;  Part-time workers who prefer more hours ;  Persons ;</t>
  </si>
  <si>
    <t>&gt; 25-44 years ;  Preferred to work 30 or more extra hours ;  Part-time workers who prefer more hours ;  &gt; Males ;</t>
  </si>
  <si>
    <t>&gt; 25-44 years ;  Preferred to work 30 or more extra hours ;  Part-time workers who prefer more hours ;  &gt; Females ;</t>
  </si>
  <si>
    <t>&gt; 25-44 years ;  Preferred to work 30 or more extra hours ;  &gt; Available within four weeks ;  Persons ;</t>
  </si>
  <si>
    <t>&gt; 25-44 years ;  Preferred to work 30 or more extra hours ;  &gt; Available within four weeks ;  &gt; Males ;</t>
  </si>
  <si>
    <t>&gt; 25-44 years ;  Preferred to work 30 or more extra hours ;  &gt; Available within four weeks ;  &gt; Females ;</t>
  </si>
  <si>
    <t>&gt; 25-44 years ;  Preferred to work 30 or more extra hours ;  &gt;&gt; Looked for more work last year ;  Persons ;</t>
  </si>
  <si>
    <t>&gt; 25-44 years ;  Preferred to work 30 or more extra hours ;  &gt;&gt; Looked for more work last year ;  &gt; Males ;</t>
  </si>
  <si>
    <t>&gt; 25-44 years ;  Preferred to work 30 or more extra hours ;  &gt;&gt; Looked for more work last year ;  &gt; Females ;</t>
  </si>
  <si>
    <t>&gt; 25-44 years ;  Preferred to work 30 or more extra hours ;  &gt;&gt; Did not look for more work last year ;  Persons ;</t>
  </si>
  <si>
    <t>&gt; 25-44 years ;  Preferred to work 30 or more extra hours ;  &gt;&gt; Did not look for more work last year ;  &gt; Males ;</t>
  </si>
  <si>
    <t>&gt; 25-44 years ;  Preferred to work 30 or more extra hours ;  &gt;&gt; Did not look for more work last year ;  &gt; Females ;</t>
  </si>
  <si>
    <t>&gt; 25-44 years ;  Preferred to work 30 or more extra hours ;  &gt; Not available within four weeks ;  Persons ;</t>
  </si>
  <si>
    <t>&gt; 25-44 years ;  Preferred to work 30 or more extra hours ;  &gt; Not available within four weeks ;  &gt; Males ;</t>
  </si>
  <si>
    <t>&gt; 25-44 years ;  Preferred to work 30 or more extra hours ;  &gt; Not available within four weeks ;  &gt; Females ;</t>
  </si>
  <si>
    <t>&gt; 45-64 years ;  Part-time workers who prefer more hours ;  Persons ;</t>
  </si>
  <si>
    <t>&gt; 45-64 years ;  Part-time workers who prefer more hours ;  &gt; Males ;</t>
  </si>
  <si>
    <t>&gt; 45-64 years ;  Part-time workers who prefer more hours ;  &gt; Females ;</t>
  </si>
  <si>
    <t>&gt; 45-64 years ;  &gt; Available within four weeks ;  Persons ;</t>
  </si>
  <si>
    <t>&gt; 45-64 years ;  &gt; Available within four weeks ;  &gt; Males ;</t>
  </si>
  <si>
    <t>&gt; 45-64 years ;  &gt; Available within four weeks ;  &gt; Females ;</t>
  </si>
  <si>
    <t>&gt; 45-64 years ;  &gt;&gt; Looked for more work last year ;  Persons ;</t>
  </si>
  <si>
    <t>&gt; 45-64 years ;  &gt;&gt; Looked for more work last year ;  &gt; Males ;</t>
  </si>
  <si>
    <t>&gt; 45-64 years ;  &gt;&gt; Looked for more work last year ;  &gt; Females ;</t>
  </si>
  <si>
    <t>&gt; 45-64 years ;  &gt;&gt; Did not look for more work last year ;  Persons ;</t>
  </si>
  <si>
    <t>&gt; 45-64 years ;  &gt;&gt; Did not look for more work last year ;  &gt; Males ;</t>
  </si>
  <si>
    <t>&gt; 45-64 years ;  &gt;&gt; Did not look for more work last year ;  &gt; Females ;</t>
  </si>
  <si>
    <t>&gt; 45-64 years ;  &gt; Not available within four weeks ;  Persons ;</t>
  </si>
  <si>
    <t>&gt; 45-64 years ;  &gt; Not available within four weeks ;  &gt; Males ;</t>
  </si>
  <si>
    <t>&gt; 45-64 years ;  &gt; Not available within four weeks ;  &gt; Females ;</t>
  </si>
  <si>
    <t>&gt; 45-64 years ;  Employees ;  Part-time workers who prefer more hours ;  Persons ;</t>
  </si>
  <si>
    <t>&gt; 45-64 years ;  Employees ;  Part-time workers who prefer more hours ;  &gt; Males ;</t>
  </si>
  <si>
    <t>&gt; 45-64 years ;  Employees ;  Part-time workers who prefer more hours ;  &gt; Females ;</t>
  </si>
  <si>
    <t>&gt; 45-64 years ;  Employees ;  &gt; Available within four weeks ;  Persons ;</t>
  </si>
  <si>
    <t>&gt; 45-64 years ;  Employees ;  &gt; Available within four weeks ;  &gt; Males ;</t>
  </si>
  <si>
    <t>&gt; 45-64 years ;  Employees ;  &gt; Available within four weeks ;  &gt; Females ;</t>
  </si>
  <si>
    <t>&gt; 45-64 years ;  Employees ;  &gt;&gt; Looked for more work last year ;  Persons ;</t>
  </si>
  <si>
    <t>&gt; 45-64 years ;  Employees ;  &gt;&gt; Looked for more work last year ;  &gt; Males ;</t>
  </si>
  <si>
    <t>&gt; 45-64 years ;  Employees ;  &gt;&gt; Looked for more work last year ;  &gt; Females ;</t>
  </si>
  <si>
    <t>&gt; 45-64 years ;  Employees ;  &gt;&gt; Did not look for more work last year ;  Persons ;</t>
  </si>
  <si>
    <t>&gt; 45-64 years ;  Employees ;  &gt;&gt; Did not look for more work last year ;  &gt; Males ;</t>
  </si>
  <si>
    <t>&gt; 45-64 years ;  Employees ;  &gt;&gt; Did not look for more work last year ;  &gt; Females ;</t>
  </si>
  <si>
    <t>&gt; 45-64 years ;  Employees ;  &gt; Not available within four weeks ;  Persons ;</t>
  </si>
  <si>
    <t>&gt; 45-64 years ;  Employees ;  &gt; Not available within four weeks ;  &gt; Males ;</t>
  </si>
  <si>
    <t>&gt; 45-64 years ;  Employees ;  &gt; Not available within four weeks ;  &gt; Females ;</t>
  </si>
  <si>
    <t>&gt; 45-64 years ;  Own account workers ;  Part-time workers who prefer more hours ;  Persons ;</t>
  </si>
  <si>
    <t>&gt; 45-64 years ;  Own account workers ;  Part-time workers who prefer more hours ;  &gt; Males ;</t>
  </si>
  <si>
    <t>&gt; 45-64 years ;  Own account workers ;  Part-time workers who prefer more hours ;  &gt; Females ;</t>
  </si>
  <si>
    <t>&gt; 45-64 years ;  Own account workers ;  &gt; Available within four weeks ;  Persons ;</t>
  </si>
  <si>
    <t>&gt; 45-64 years ;  Own account workers ;  &gt; Available within four weeks ;  &gt; Males ;</t>
  </si>
  <si>
    <t>&gt; 45-64 years ;  Own account workers ;  &gt; Available within four weeks ;  &gt; Females ;</t>
  </si>
  <si>
    <t>&gt; 45-64 years ;  Own account workers ;  &gt;&gt; Looked for more work last year ;  Persons ;</t>
  </si>
  <si>
    <t>&gt; 45-64 years ;  Own account workers ;  &gt;&gt; Looked for more work last year ;  &gt; Males ;</t>
  </si>
  <si>
    <t>&gt; 45-64 years ;  Own account workers ;  &gt;&gt; Looked for more work last year ;  &gt; Females ;</t>
  </si>
  <si>
    <t>&gt; 45-64 years ;  Own account workers ;  &gt;&gt; Did not look for more work last year ;  Persons ;</t>
  </si>
  <si>
    <t>&gt; 45-64 years ;  Own account workers ;  &gt;&gt; Did not look for more work last year ;  &gt; Males ;</t>
  </si>
  <si>
    <t>&gt; 45-64 years ;  Own account workers ;  &gt;&gt; Did not look for more work last year ;  &gt; Females ;</t>
  </si>
  <si>
    <t>&gt; 45-64 years ;  Own account workers ;  &gt; Not available within four weeks ;  Persons ;</t>
  </si>
  <si>
    <t>&gt; 45-64 years ;  Own account workers ;  &gt; Not available within four weeks ;  &gt; Males ;</t>
  </si>
  <si>
    <t>&gt; 45-64 years ;  Own account workers ;  &gt; Not available within four weeks ;  &gt; Females ;</t>
  </si>
  <si>
    <t>&gt; 45-64 years ;  Preferred to work less than 30 hours ;  Part-time workers who prefer more hours ;  Persons ;</t>
  </si>
  <si>
    <t>&gt; 45-64 years ;  Preferred to work less than 30 hours ;  Part-time workers who prefer more hours ;  &gt; Males ;</t>
  </si>
  <si>
    <t>&gt; 45-64 years ;  Preferred to work less than 30 hours ;  Part-time workers who prefer more hours ;  &gt; Females ;</t>
  </si>
  <si>
    <t>&gt; 45-64 years ;  Preferred to work less than 30 hours ;  &gt; Available within four weeks ;  Persons ;</t>
  </si>
  <si>
    <t>&gt; 45-64 years ;  Preferred to work less than 30 hours ;  &gt; Available within four weeks ;  &gt; Males ;</t>
  </si>
  <si>
    <t>&gt; 45-64 years ;  Preferred to work less than 30 hours ;  &gt; Available within four weeks ;  &gt; Females ;</t>
  </si>
  <si>
    <t>&gt; 45-64 years ;  Preferred to work less than 30 hours ;  &gt;&gt; Looked for more work last year ;  Persons ;</t>
  </si>
  <si>
    <t>&gt; 45-64 years ;  Preferred to work less than 30 hours ;  &gt;&gt; Looked for more work last year ;  &gt; Males ;</t>
  </si>
  <si>
    <t>&gt; 45-64 years ;  Preferred to work less than 30 hours ;  &gt;&gt; Looked for more work last year ;  &gt; Females ;</t>
  </si>
  <si>
    <t>&gt; 45-64 years ;  Preferred to work less than 30 hours ;  &gt;&gt; Did not look for more work last year ;  Persons ;</t>
  </si>
  <si>
    <t>&gt; 45-64 years ;  Preferred to work less than 30 hours ;  &gt;&gt; Did not look for more work last year ;  &gt; Males ;</t>
  </si>
  <si>
    <t>&gt; 45-64 years ;  Preferred to work less than 30 hours ;  &gt;&gt; Did not look for more work last year ;  &gt; Females ;</t>
  </si>
  <si>
    <t>&gt; 45-64 years ;  Preferred to work less than 30 hours ;  &gt; Not available within four weeks ;  Persons ;</t>
  </si>
  <si>
    <t>&gt; 45-64 years ;  Preferred to work less than 30 hours ;  &gt; Not available within four weeks ;  &gt; Males ;</t>
  </si>
  <si>
    <t>&gt; 45-64 years ;  Preferred to work less than 30 hours ;  &gt; Not available within four weeks ;  &gt; Females ;</t>
  </si>
  <si>
    <t>&gt; 45-64 years ;  Preferred to work 30 to 34 hours ;  Part-time workers who prefer more hours ;  Persons ;</t>
  </si>
  <si>
    <t>&gt; 45-64 years ;  Preferred to work 30 to 34 hours ;  Part-time workers who prefer more hours ;  &gt; Males ;</t>
  </si>
  <si>
    <t>&gt; 45-64 years ;  Preferred to work 30 to 34 hours ;  Part-time workers who prefer more hours ;  &gt; Females ;</t>
  </si>
  <si>
    <t>&gt; 45-64 years ;  Preferred to work 30 to 34 hours ;  &gt; Available within four weeks ;  Persons ;</t>
  </si>
  <si>
    <t>&gt; 45-64 years ;  Preferred to work 30 to 34 hours ;  &gt; Available within four weeks ;  &gt; Males ;</t>
  </si>
  <si>
    <t>&gt; 45-64 years ;  Preferred to work 30 to 34 hours ;  &gt; Available within four weeks ;  &gt; Females ;</t>
  </si>
  <si>
    <t>&gt; 45-64 years ;  Preferred to work 30 to 34 hours ;  &gt;&gt; Looked for more work last year ;  Persons ;</t>
  </si>
  <si>
    <t>&gt; 45-64 years ;  Preferred to work 30 to 34 hours ;  &gt;&gt; Looked for more work last year ;  &gt; Males ;</t>
  </si>
  <si>
    <t>&gt; 45-64 years ;  Preferred to work 30 to 34 hours ;  &gt;&gt; Looked for more work last year ;  &gt; Females ;</t>
  </si>
  <si>
    <t>&gt; 45-64 years ;  Preferred to work 30 to 34 hours ;  &gt;&gt; Did not look for more work last year ;  Persons ;</t>
  </si>
  <si>
    <t>&gt; 45-64 years ;  Preferred to work 30 to 34 hours ;  &gt;&gt; Did not look for more work last year ;  &gt; Males ;</t>
  </si>
  <si>
    <t>&gt; 45-64 years ;  Preferred to work 30 to 34 hours ;  &gt;&gt; Did not look for more work last year ;  &gt; Females ;</t>
  </si>
  <si>
    <t>&gt; 45-64 years ;  Preferred to work 30 to 34 hours ;  &gt; Not available within four weeks ;  Persons ;</t>
  </si>
  <si>
    <t>&gt; 45-64 years ;  Preferred to work 30 to 34 hours ;  &gt; Not available within four weeks ;  &gt; Males ;</t>
  </si>
  <si>
    <t>&gt; 45-64 years ;  Preferred to work 30 to 34 hours ;  &gt; Not available within four weeks ;  &gt; Females ;</t>
  </si>
  <si>
    <t>&gt; 45-64 years ;  Preferred to work 35 to 39 hours ;  Part-time workers who prefer more hours ;  Persons ;</t>
  </si>
  <si>
    <t>&gt; 45-64 years ;  Preferred to work 35 to 39 hours ;  Part-time workers who prefer more hours ;  &gt; Males ;</t>
  </si>
  <si>
    <t>&gt; 45-64 years ;  Preferred to work 35 to 39 hours ;  Part-time workers who prefer more hours ;  &gt; Females ;</t>
  </si>
  <si>
    <t>&gt; 45-64 years ;  Preferred to work 35 to 39 hours ;  &gt; Available within four weeks ;  Persons ;</t>
  </si>
  <si>
    <t>&gt; 45-64 years ;  Preferred to work 35 to 39 hours ;  &gt; Available within four weeks ;  &gt; Males ;</t>
  </si>
  <si>
    <t>&gt; 45-64 years ;  Preferred to work 35 to 39 hours ;  &gt; Available within four weeks ;  &gt; Females ;</t>
  </si>
  <si>
    <t>&gt; 45-64 years ;  Preferred to work 35 to 39 hours ;  &gt;&gt; Looked for more work last year ;  Persons ;</t>
  </si>
  <si>
    <t>&gt; 45-64 years ;  Preferred to work 35 to 39 hours ;  &gt;&gt; Looked for more work last year ;  &gt; Males ;</t>
  </si>
  <si>
    <t>&gt; 45-64 years ;  Preferred to work 35 to 39 hours ;  &gt;&gt; Looked for more work last year ;  &gt; Females ;</t>
  </si>
  <si>
    <t>&gt; 45-64 years ;  Preferred to work 35 to 39 hours ;  &gt;&gt; Did not look for more work last year ;  Persons ;</t>
  </si>
  <si>
    <t>&gt; 45-64 years ;  Preferred to work 35 to 39 hours ;  &gt;&gt; Did not look for more work last year ;  &gt; Males ;</t>
  </si>
  <si>
    <t>&gt; 45-64 years ;  Preferred to work 35 to 39 hours ;  &gt;&gt; Did not look for more work last year ;  &gt; Females ;</t>
  </si>
  <si>
    <t>&gt; 45-64 years ;  Preferred to work 35 to 39 hours ;  &gt; Not available within four weeks ;  Persons ;</t>
  </si>
  <si>
    <t>&gt; 45-64 years ;  Preferred to work 35 to 39 hours ;  &gt; Not available within four weeks ;  &gt; Males ;</t>
  </si>
  <si>
    <t>&gt; 45-64 years ;  Preferred to work 35 to 39 hours ;  &gt; Not available within four weeks ;  &gt; Females ;</t>
  </si>
  <si>
    <t>A125248350C</t>
  </si>
  <si>
    <t>A125234094V</t>
  </si>
  <si>
    <t>A125257854A</t>
  </si>
  <si>
    <t>A125245974W</t>
  </si>
  <si>
    <t>A125229342X</t>
  </si>
  <si>
    <t>A125253102L</t>
  </si>
  <si>
    <t>A125241222J</t>
  </si>
  <si>
    <t>A125238846W</t>
  </si>
  <si>
    <t>A125262606K</t>
  </si>
  <si>
    <t>A125250726F</t>
  </si>
  <si>
    <t>A125231702J</t>
  </si>
  <si>
    <t>A125255462C</t>
  </si>
  <si>
    <t>A125243582X</t>
  </si>
  <si>
    <t>A125236454X</t>
  </si>
  <si>
    <t>A125260214L</t>
  </si>
  <si>
    <t>A125248334C</t>
  </si>
  <si>
    <t>A125234078V</t>
  </si>
  <si>
    <t>A125257838A</t>
  </si>
  <si>
    <t>A125245958W</t>
  </si>
  <si>
    <t>A125229326X</t>
  </si>
  <si>
    <t>A125253086X</t>
  </si>
  <si>
    <t>A125241206J</t>
  </si>
  <si>
    <t>A125238830C</t>
  </si>
  <si>
    <t>A125262590C</t>
  </si>
  <si>
    <t>A125250710L</t>
  </si>
  <si>
    <t>A125231682K</t>
  </si>
  <si>
    <t>A125255442V</t>
  </si>
  <si>
    <t>A125243562R</t>
  </si>
  <si>
    <t>A125236434R</t>
  </si>
  <si>
    <t>A125260194R</t>
  </si>
  <si>
    <t>A125248314V</t>
  </si>
  <si>
    <t>A125234058K</t>
  </si>
  <si>
    <t>A125257818T</t>
  </si>
  <si>
    <t>A125245938L</t>
  </si>
  <si>
    <t>A125229306R</t>
  </si>
  <si>
    <t>A125253066R</t>
  </si>
  <si>
    <t>A125241186K</t>
  </si>
  <si>
    <t>A125238810V</t>
  </si>
  <si>
    <t>A125262570V</t>
  </si>
  <si>
    <t>A125250690R</t>
  </si>
  <si>
    <t>A125231706T</t>
  </si>
  <si>
    <t>A125255466L</t>
  </si>
  <si>
    <t>A125243586J</t>
  </si>
  <si>
    <t>A125236458J</t>
  </si>
  <si>
    <t>A125260218W</t>
  </si>
  <si>
    <t>A125248338L</t>
  </si>
  <si>
    <t>A125234082K</t>
  </si>
  <si>
    <t>A125257842T</t>
  </si>
  <si>
    <t>A125245962L</t>
  </si>
  <si>
    <t>A125229330R</t>
  </si>
  <si>
    <t>A125253090R</t>
  </si>
  <si>
    <t>A125241210X</t>
  </si>
  <si>
    <t>A125238834L</t>
  </si>
  <si>
    <t>A125262594L</t>
  </si>
  <si>
    <t>A125250714W</t>
  </si>
  <si>
    <t>A125231710J</t>
  </si>
  <si>
    <t>A125255470C</t>
  </si>
  <si>
    <t>A125243590X</t>
  </si>
  <si>
    <t>A125236462X</t>
  </si>
  <si>
    <t>A125260222L</t>
  </si>
  <si>
    <t>A125248342C</t>
  </si>
  <si>
    <t>A125234086V</t>
  </si>
  <si>
    <t>A125257846A</t>
  </si>
  <si>
    <t>A125245966W</t>
  </si>
  <si>
    <t>A125229334X</t>
  </si>
  <si>
    <t>A125253094X</t>
  </si>
  <si>
    <t>A125241214J</t>
  </si>
  <si>
    <t>A125238838W</t>
  </si>
  <si>
    <t>A125262598W</t>
  </si>
  <si>
    <t>A125250718F</t>
  </si>
  <si>
    <t>A125231686V</t>
  </si>
  <si>
    <t>A125255446C</t>
  </si>
  <si>
    <t>A125243566X</t>
  </si>
  <si>
    <t>A125236438X</t>
  </si>
  <si>
    <t>A125260198X</t>
  </si>
  <si>
    <t>A125248318C</t>
  </si>
  <si>
    <t>A125234062A</t>
  </si>
  <si>
    <t>A125257822J</t>
  </si>
  <si>
    <t>A125245942C</t>
  </si>
  <si>
    <t>A125229310F</t>
  </si>
  <si>
    <t>A125253070F</t>
  </si>
  <si>
    <t>A125241190A</t>
  </si>
  <si>
    <t>A125238814C</t>
  </si>
  <si>
    <t>A125262574C</t>
  </si>
  <si>
    <t>A125250694X</t>
  </si>
  <si>
    <t>A125231690K</t>
  </si>
  <si>
    <t>A125255450V</t>
  </si>
  <si>
    <t>A125243570R</t>
  </si>
  <si>
    <t>A125236442R</t>
  </si>
  <si>
    <t>A125260202C</t>
  </si>
  <si>
    <t>A125248322V</t>
  </si>
  <si>
    <t>A125234066K</t>
  </si>
  <si>
    <t>A125257826T</t>
  </si>
  <si>
    <t>A125245946L</t>
  </si>
  <si>
    <t>A125229314R</t>
  </si>
  <si>
    <t>A125253074R</t>
  </si>
  <si>
    <t>A125241194K</t>
  </si>
  <si>
    <t>A125238818L</t>
  </si>
  <si>
    <t>A125262578L</t>
  </si>
  <si>
    <t>A125250698J</t>
  </si>
  <si>
    <t>A125231694V</t>
  </si>
  <si>
    <t>A125255454C</t>
  </si>
  <si>
    <t>A125243574X</t>
  </si>
  <si>
    <t>A125236446X</t>
  </si>
  <si>
    <t>A125260206L</t>
  </si>
  <si>
    <t>A125248326C</t>
  </si>
  <si>
    <t>A125234070A</t>
  </si>
  <si>
    <t>A125257830J</t>
  </si>
  <si>
    <t>A125245950C</t>
  </si>
  <si>
    <t>A125229318X</t>
  </si>
  <si>
    <t>A125253078X</t>
  </si>
  <si>
    <t>A125241198V</t>
  </si>
  <si>
    <t>A125238822C</t>
  </si>
  <si>
    <t>A125262582C</t>
  </si>
  <si>
    <t>A125250702L</t>
  </si>
  <si>
    <t>A125231678V</t>
  </si>
  <si>
    <t>A125255438C</t>
  </si>
  <si>
    <t>A125243558X</t>
  </si>
  <si>
    <t>A125236430F</t>
  </si>
  <si>
    <t>A125260190F</t>
  </si>
  <si>
    <t>A125248310K</t>
  </si>
  <si>
    <t>A125234054A</t>
  </si>
  <si>
    <t>A125257814J</t>
  </si>
  <si>
    <t>A125245934C</t>
  </si>
  <si>
    <t>A125229302F</t>
  </si>
  <si>
    <t>A125253062F</t>
  </si>
  <si>
    <t>A125241182A</t>
  </si>
  <si>
    <t>A125238806C</t>
  </si>
  <si>
    <t>A125262566C</t>
  </si>
  <si>
    <t>A125250686X</t>
  </si>
  <si>
    <t>A125231714T</t>
  </si>
  <si>
    <t>A125255474L</t>
  </si>
  <si>
    <t>A125243594J</t>
  </si>
  <si>
    <t>A125236466J</t>
  </si>
  <si>
    <t>A125260226W</t>
  </si>
  <si>
    <t>A125248346L</t>
  </si>
  <si>
    <t>A125234090K</t>
  </si>
  <si>
    <t>A125257850T</t>
  </si>
  <si>
    <t>A125245970L</t>
  </si>
  <si>
    <t>A125229338J</t>
  </si>
  <si>
    <t>A125253098J</t>
  </si>
  <si>
    <t>A125241218T</t>
  </si>
  <si>
    <t>A125238842L</t>
  </si>
  <si>
    <t>A125262602A</t>
  </si>
  <si>
    <t>A125250722W</t>
  </si>
  <si>
    <t>A125231698C</t>
  </si>
  <si>
    <t>A125255458L</t>
  </si>
  <si>
    <t>A125243578J</t>
  </si>
  <si>
    <t>A125236450R</t>
  </si>
  <si>
    <t>A125260210C</t>
  </si>
  <si>
    <t>A125248330V</t>
  </si>
  <si>
    <t>A125234074K</t>
  </si>
  <si>
    <t>A125257834T</t>
  </si>
  <si>
    <t>A125245954L</t>
  </si>
  <si>
    <t>A125229322R</t>
  </si>
  <si>
    <t>A125253082R</t>
  </si>
  <si>
    <t>A125241202X</t>
  </si>
  <si>
    <t>A125238826L</t>
  </si>
  <si>
    <t>A125262586L</t>
  </si>
  <si>
    <t>A125250706W</t>
  </si>
  <si>
    <t>A125232114F</t>
  </si>
  <si>
    <t>A125255874X</t>
  </si>
  <si>
    <t>A125243994V</t>
  </si>
  <si>
    <t>A125236866V</t>
  </si>
  <si>
    <t>A125260626J</t>
  </si>
  <si>
    <t>A125248746X</t>
  </si>
  <si>
    <t>A125234490W</t>
  </si>
  <si>
    <t>A125258250F</t>
  </si>
  <si>
    <t>A125246370A</t>
  </si>
  <si>
    <t>A125229738V</t>
  </si>
  <si>
    <t>A125253498V</t>
  </si>
  <si>
    <t>A125241618C</t>
  </si>
  <si>
    <t>A125239242A</t>
  </si>
  <si>
    <t>A125263002R</t>
  </si>
  <si>
    <t>A125251122K</t>
  </si>
  <si>
    <t>A125232098T</t>
  </si>
  <si>
    <t>A125255858X</t>
  </si>
  <si>
    <t>A125243978V</t>
  </si>
  <si>
    <t>A125236850A</t>
  </si>
  <si>
    <t>A125260610R</t>
  </si>
  <si>
    <t>A125248730F</t>
  </si>
  <si>
    <t>A125234474W</t>
  </si>
  <si>
    <t>A125258234F</t>
  </si>
  <si>
    <t>A125246354A</t>
  </si>
  <si>
    <t>A125229722A</t>
  </si>
  <si>
    <t>A125253482A</t>
  </si>
  <si>
    <t>A125241602K</t>
  </si>
  <si>
    <t>A125239226A</t>
  </si>
  <si>
    <t>A125262986X</t>
  </si>
  <si>
    <t>A125251106K</t>
  </si>
  <si>
    <t>A125232078J</t>
  </si>
  <si>
    <t>A125255838R</t>
  </si>
  <si>
    <t>A125243958K</t>
  </si>
  <si>
    <t>A125236830T</t>
  </si>
  <si>
    <t>A125260590T</t>
  </si>
  <si>
    <t>A125248710W</t>
  </si>
  <si>
    <t>A125234454L</t>
  </si>
  <si>
    <t>A125258214W</t>
  </si>
  <si>
    <t>A125246334T</t>
  </si>
  <si>
    <t>A125229702T</t>
  </si>
  <si>
    <t>A125253462T</t>
  </si>
  <si>
    <t>A125241582L</t>
  </si>
  <si>
    <t>A125239206T</t>
  </si>
  <si>
    <t>A125262966R</t>
  </si>
  <si>
    <t>A125251086L</t>
  </si>
  <si>
    <t>A125232102W</t>
  </si>
  <si>
    <t>A125255862R</t>
  </si>
  <si>
    <t>A125243982K</t>
  </si>
  <si>
    <t>A125236854K</t>
  </si>
  <si>
    <t>A125260614X</t>
  </si>
  <si>
    <t>A125248734R</t>
  </si>
  <si>
    <t>A125234478F</t>
  </si>
  <si>
    <t>A125258238R</t>
  </si>
  <si>
    <t>A125246358K</t>
  </si>
  <si>
    <t>A125229726K</t>
  </si>
  <si>
    <t>A125253486K</t>
  </si>
  <si>
    <t>A125241606V</t>
  </si>
  <si>
    <t>A125239230T</t>
  </si>
  <si>
    <t>A125262990R</t>
  </si>
  <si>
    <t>A125251110A</t>
  </si>
  <si>
    <t>A125232106F</t>
  </si>
  <si>
    <t>A125255866X</t>
  </si>
  <si>
    <t>A125243986V</t>
  </si>
  <si>
    <t>A125236858V</t>
  </si>
  <si>
    <t>A125260618J</t>
  </si>
  <si>
    <t>A125248738X</t>
  </si>
  <si>
    <t>A125234482W</t>
  </si>
  <si>
    <t>A125258242F</t>
  </si>
  <si>
    <t>A125246362A</t>
  </si>
  <si>
    <t>A125229730A</t>
  </si>
  <si>
    <t>A125253490A</t>
  </si>
  <si>
    <t>A125241610K</t>
  </si>
  <si>
    <t>A125239234A</t>
  </si>
  <si>
    <t>A125262994X</t>
  </si>
  <si>
    <t>A125251114K</t>
  </si>
  <si>
    <t>A125232082X</t>
  </si>
  <si>
    <t>A125255842F</t>
  </si>
  <si>
    <t>A125243962A</t>
  </si>
  <si>
    <t>A125236834A</t>
  </si>
  <si>
    <t>A125260594A</t>
  </si>
  <si>
    <t>A125248714F</t>
  </si>
  <si>
    <t>A125234458W</t>
  </si>
  <si>
    <t>A125258218F</t>
  </si>
  <si>
    <t>A125246338A</t>
  </si>
  <si>
    <t>A125229706A</t>
  </si>
  <si>
    <t>A125253466A</t>
  </si>
  <si>
    <t>A125241586W</t>
  </si>
  <si>
    <t>A125239210J</t>
  </si>
  <si>
    <t>A125262970F</t>
  </si>
  <si>
    <t>A125251090C</t>
  </si>
  <si>
    <t>&gt; 45-64 years ;  Preferred to work 40 hours or more ;  Part-time workers who prefer more hours ;  Persons ;</t>
  </si>
  <si>
    <t>&gt; 45-64 years ;  Preferred to work 40 hours or more ;  Part-time workers who prefer more hours ;  &gt; Males ;</t>
  </si>
  <si>
    <t>&gt; 45-64 years ;  Preferred to work 40 hours or more ;  Part-time workers who prefer more hours ;  &gt; Females ;</t>
  </si>
  <si>
    <t>&gt; 45-64 years ;  Preferred to work 40 hours or more ;  &gt; Available within four weeks ;  Persons ;</t>
  </si>
  <si>
    <t>&gt; 45-64 years ;  Preferred to work 40 hours or more ;  &gt; Available within four weeks ;  &gt; Males ;</t>
  </si>
  <si>
    <t>&gt; 45-64 years ;  Preferred to work 40 hours or more ;  &gt; Available within four weeks ;  &gt; Females ;</t>
  </si>
  <si>
    <t>&gt; 45-64 years ;  Preferred to work 40 hours or more ;  &gt;&gt; Looked for more work last year ;  Persons ;</t>
  </si>
  <si>
    <t>&gt; 45-64 years ;  Preferred to work 40 hours or more ;  &gt;&gt; Looked for more work last year ;  &gt; Males ;</t>
  </si>
  <si>
    <t>&gt; 45-64 years ;  Preferred to work 40 hours or more ;  &gt;&gt; Looked for more work last year ;  &gt; Females ;</t>
  </si>
  <si>
    <t>&gt; 45-64 years ;  Preferred to work 40 hours or more ;  &gt;&gt; Did not look for more work last year ;  Persons ;</t>
  </si>
  <si>
    <t>&gt; 45-64 years ;  Preferred to work 40 hours or more ;  &gt;&gt; Did not look for more work last year ;  &gt; Males ;</t>
  </si>
  <si>
    <t>&gt; 45-64 years ;  Preferred to work 40 hours or more ;  &gt;&gt; Did not look for more work last year ;  &gt; Females ;</t>
  </si>
  <si>
    <t>&gt; 45-64 years ;  Preferred to work 40 hours or more ;  &gt; Not available within four weeks ;  Persons ;</t>
  </si>
  <si>
    <t>&gt; 45-64 years ;  Preferred to work 40 hours or more ;  &gt; Not available within four weeks ;  &gt; Males ;</t>
  </si>
  <si>
    <t>&gt; 45-64 years ;  Preferred to work 40 hours or more ;  &gt; Not available within four weeks ;  &gt; Females ;</t>
  </si>
  <si>
    <t>&gt; 45-64 years ;  Preferred to work less than 10 extra hours ;  Part-time workers who prefer more hours ;  Persons ;</t>
  </si>
  <si>
    <t>&gt; 45-64 years ;  Preferred to work less than 10 extra hours ;  Part-time workers who prefer more hours ;  &gt; Males ;</t>
  </si>
  <si>
    <t>&gt; 45-64 years ;  Preferred to work less than 10 extra hours ;  Part-time workers who prefer more hours ;  &gt; Females ;</t>
  </si>
  <si>
    <t>&gt; 45-64 years ;  Preferred to work less than 10 extra hours ;  &gt; Available within four weeks ;  Persons ;</t>
  </si>
  <si>
    <t>&gt; 45-64 years ;  Preferred to work less than 10 extra hours ;  &gt; Available within four weeks ;  &gt; Males ;</t>
  </si>
  <si>
    <t>&gt; 45-64 years ;  Preferred to work less than 10 extra hours ;  &gt; Available within four weeks ;  &gt; Females ;</t>
  </si>
  <si>
    <t>&gt; 45-64 years ;  Preferred to work less than 10 extra hours ;  &gt;&gt; Looked for more work last year ;  Persons ;</t>
  </si>
  <si>
    <t>&gt; 45-64 years ;  Preferred to work less than 10 extra hours ;  &gt;&gt; Looked for more work last year ;  &gt; Males ;</t>
  </si>
  <si>
    <t>&gt; 45-64 years ;  Preferred to work less than 10 extra hours ;  &gt;&gt; Looked for more work last year ;  &gt; Females ;</t>
  </si>
  <si>
    <t>&gt; 45-64 years ;  Preferred to work less than 10 extra hours ;  &gt;&gt; Did not look for more work last year ;  Persons ;</t>
  </si>
  <si>
    <t>&gt; 45-64 years ;  Preferred to work less than 10 extra hours ;  &gt;&gt; Did not look for more work last year ;  &gt; Males ;</t>
  </si>
  <si>
    <t>&gt; 45-64 years ;  Preferred to work less than 10 extra hours ;  &gt;&gt; Did not look for more work last year ;  &gt; Females ;</t>
  </si>
  <si>
    <t>&gt; 45-64 years ;  Preferred to work less than 10 extra hours ;  &gt; Not available within four weeks ;  Persons ;</t>
  </si>
  <si>
    <t>&gt; 45-64 years ;  Preferred to work less than 10 extra hours ;  &gt; Not available within four weeks ;  &gt; Males ;</t>
  </si>
  <si>
    <t>&gt; 45-64 years ;  Preferred to work less than 10 extra hours ;  &gt; Not available within four weeks ;  &gt; Females ;</t>
  </si>
  <si>
    <t>&gt; 45-64 years ;  Preferred to work 10 to 19 extra hours ;  Part-time workers who prefer more hours ;  Persons ;</t>
  </si>
  <si>
    <t>&gt; 45-64 years ;  Preferred to work 10 to 19 extra hours ;  Part-time workers who prefer more hours ;  &gt; Males ;</t>
  </si>
  <si>
    <t>&gt; 45-64 years ;  Preferred to work 10 to 19 extra hours ;  Part-time workers who prefer more hours ;  &gt; Females ;</t>
  </si>
  <si>
    <t>&gt; 45-64 years ;  Preferred to work 10 to 19 extra hours ;  &gt; Available within four weeks ;  Persons ;</t>
  </si>
  <si>
    <t>&gt; 45-64 years ;  Preferred to work 10 to 19 extra hours ;  &gt; Available within four weeks ;  &gt; Males ;</t>
  </si>
  <si>
    <t>&gt; 45-64 years ;  Preferred to work 10 to 19 extra hours ;  &gt; Available within four weeks ;  &gt; Females ;</t>
  </si>
  <si>
    <t>&gt; 45-64 years ;  Preferred to work 10 to 19 extra hours ;  &gt;&gt; Looked for more work last year ;  Persons ;</t>
  </si>
  <si>
    <t>&gt; 45-64 years ;  Preferred to work 10 to 19 extra hours ;  &gt;&gt; Looked for more work last year ;  &gt; Males ;</t>
  </si>
  <si>
    <t>&gt; 45-64 years ;  Preferred to work 10 to 19 extra hours ;  &gt;&gt; Looked for more work last year ;  &gt; Females ;</t>
  </si>
  <si>
    <t>&gt; 45-64 years ;  Preferred to work 10 to 19 extra hours ;  &gt;&gt; Did not look for more work last year ;  Persons ;</t>
  </si>
  <si>
    <t>&gt; 45-64 years ;  Preferred to work 10 to 19 extra hours ;  &gt;&gt; Did not look for more work last year ;  &gt; Males ;</t>
  </si>
  <si>
    <t>&gt; 45-64 years ;  Preferred to work 10 to 19 extra hours ;  &gt;&gt; Did not look for more work last year ;  &gt; Females ;</t>
  </si>
  <si>
    <t>&gt; 45-64 years ;  Preferred to work 10 to 19 extra hours ;  &gt; Not available within four weeks ;  Persons ;</t>
  </si>
  <si>
    <t>&gt; 45-64 years ;  Preferred to work 10 to 19 extra hours ;  &gt; Not available within four weeks ;  &gt; Males ;</t>
  </si>
  <si>
    <t>&gt; 45-64 years ;  Preferred to work 10 to 19 extra hours ;  &gt; Not available within four weeks ;  &gt; Females ;</t>
  </si>
  <si>
    <t>&gt; 45-64 years ;  Preferred to work 20 to 29 extra hours ;  Part-time workers who prefer more hours ;  Persons ;</t>
  </si>
  <si>
    <t>&gt; 45-64 years ;  Preferred to work 20 to 29 extra hours ;  Part-time workers who prefer more hours ;  &gt; Males ;</t>
  </si>
  <si>
    <t>&gt; 45-64 years ;  Preferred to work 20 to 29 extra hours ;  Part-time workers who prefer more hours ;  &gt; Females ;</t>
  </si>
  <si>
    <t>&gt; 45-64 years ;  Preferred to work 20 to 29 extra hours ;  &gt; Available within four weeks ;  Persons ;</t>
  </si>
  <si>
    <t>&gt; 45-64 years ;  Preferred to work 20 to 29 extra hours ;  &gt; Available within four weeks ;  &gt; Males ;</t>
  </si>
  <si>
    <t>&gt; 45-64 years ;  Preferred to work 20 to 29 extra hours ;  &gt; Available within four weeks ;  &gt; Females ;</t>
  </si>
  <si>
    <t>&gt; 45-64 years ;  Preferred to work 20 to 29 extra hours ;  &gt;&gt; Looked for more work last year ;  Persons ;</t>
  </si>
  <si>
    <t>&gt; 45-64 years ;  Preferred to work 20 to 29 extra hours ;  &gt;&gt; Looked for more work last year ;  &gt; Males ;</t>
  </si>
  <si>
    <t>&gt; 45-64 years ;  Preferred to work 20 to 29 extra hours ;  &gt;&gt; Looked for more work last year ;  &gt; Females ;</t>
  </si>
  <si>
    <t>&gt; 45-64 years ;  Preferred to work 20 to 29 extra hours ;  &gt;&gt; Did not look for more work last year ;  Persons ;</t>
  </si>
  <si>
    <t>&gt; 45-64 years ;  Preferred to work 20 to 29 extra hours ;  &gt;&gt; Did not look for more work last year ;  &gt; Males ;</t>
  </si>
  <si>
    <t>&gt; 45-64 years ;  Preferred to work 20 to 29 extra hours ;  &gt;&gt; Did not look for more work last year ;  &gt; Females ;</t>
  </si>
  <si>
    <t>&gt; 45-64 years ;  Preferred to work 20 to 29 extra hours ;  &gt; Not available within four weeks ;  Persons ;</t>
  </si>
  <si>
    <t>&gt; 45-64 years ;  Preferred to work 20 to 29 extra hours ;  &gt; Not available within four weeks ;  &gt; Males ;</t>
  </si>
  <si>
    <t>&gt; 45-64 years ;  Preferred to work 20 to 29 extra hours ;  &gt; Not available within four weeks ;  &gt; Females ;</t>
  </si>
  <si>
    <t>&gt; 45-64 years ;  Preferred to work 30 or more extra hours ;  Part-time workers who prefer more hours ;  Persons ;</t>
  </si>
  <si>
    <t>&gt; 45-64 years ;  Preferred to work 30 or more extra hours ;  Part-time workers who prefer more hours ;  &gt; Males ;</t>
  </si>
  <si>
    <t>&gt; 45-64 years ;  Preferred to work 30 or more extra hours ;  Part-time workers who prefer more hours ;  &gt; Females ;</t>
  </si>
  <si>
    <t>&gt; 45-64 years ;  Preferred to work 30 or more extra hours ;  &gt; Available within four weeks ;  Persons ;</t>
  </si>
  <si>
    <t>&gt; 45-64 years ;  Preferred to work 30 or more extra hours ;  &gt; Available within four weeks ;  &gt; Males ;</t>
  </si>
  <si>
    <t>&gt; 45-64 years ;  Preferred to work 30 or more extra hours ;  &gt; Available within four weeks ;  &gt; Females ;</t>
  </si>
  <si>
    <t>&gt; 45-64 years ;  Preferred to work 30 or more extra hours ;  &gt;&gt; Looked for more work last year ;  Persons ;</t>
  </si>
  <si>
    <t>&gt; 45-64 years ;  Preferred to work 30 or more extra hours ;  &gt;&gt; Looked for more work last year ;  &gt; Males ;</t>
  </si>
  <si>
    <t>&gt; 45-64 years ;  Preferred to work 30 or more extra hours ;  &gt;&gt; Looked for more work last year ;  &gt; Females ;</t>
  </si>
  <si>
    <t>&gt; 45-64 years ;  Preferred to work 30 or more extra hours ;  &gt;&gt; Did not look for more work last year ;  Persons ;</t>
  </si>
  <si>
    <t>&gt; 45-64 years ;  Preferred to work 30 or more extra hours ;  &gt;&gt; Did not look for more work last year ;  &gt; Males ;</t>
  </si>
  <si>
    <t>&gt; 45-64 years ;  Preferred to work 30 or more extra hours ;  &gt;&gt; Did not look for more work last year ;  &gt; Females ;</t>
  </si>
  <si>
    <t>&gt; 45-64 years ;  Preferred to work 30 or more extra hours ;  &gt; Not available within four weeks ;  Persons ;</t>
  </si>
  <si>
    <t>&gt; 45-64 years ;  Preferred to work 30 or more extra hours ;  &gt; Not available within four weeks ;  &gt; Males ;</t>
  </si>
  <si>
    <t>&gt; 45-64 years ;  Preferred to work 30 or more extra hours ;  &gt; Not available within four weeks ;  &gt; Females ;</t>
  </si>
  <si>
    <t>65 years and over ;  Part-time workers who prefer more hours ;  Persons ;</t>
  </si>
  <si>
    <t>65 years and over ;  Part-time workers who prefer more hours ;  &gt; Males ;</t>
  </si>
  <si>
    <t>65 years and over ;  Part-time workers who prefer more hours ;  &gt; Females ;</t>
  </si>
  <si>
    <t>65 years and over ;  &gt; Available within four weeks ;  Persons ;</t>
  </si>
  <si>
    <t>65 years and over ;  &gt; Available within four weeks ;  &gt; Males ;</t>
  </si>
  <si>
    <t>65 years and over ;  &gt; Available within four weeks ;  &gt; Females ;</t>
  </si>
  <si>
    <t>65 years and over ;  &gt;&gt; Looked for more work last year ;  Persons ;</t>
  </si>
  <si>
    <t>65 years and over ;  &gt;&gt; Looked for more work last year ;  &gt; Males ;</t>
  </si>
  <si>
    <t>65 years and over ;  &gt;&gt; Looked for more work last year ;  &gt; Females ;</t>
  </si>
  <si>
    <t>65 years and over ;  &gt;&gt; Did not look for more work last year ;  Persons ;</t>
  </si>
  <si>
    <t>65 years and over ;  &gt;&gt; Did not look for more work last year ;  &gt; Males ;</t>
  </si>
  <si>
    <t>65 years and over ;  &gt;&gt; Did not look for more work last year ;  &gt; Females ;</t>
  </si>
  <si>
    <t>65 years and over ;  &gt; Not available within four weeks ;  Persons ;</t>
  </si>
  <si>
    <t>65 years and over ;  &gt; Not available within four weeks ;  &gt; Males ;</t>
  </si>
  <si>
    <t>65 years and over ;  &gt; Not available within four weeks ;  &gt; Females ;</t>
  </si>
  <si>
    <t>65 years and over ;  Employees ;  Part-time workers who prefer more hours ;  Persons ;</t>
  </si>
  <si>
    <t>65 years and over ;  Employees ;  Part-time workers who prefer more hours ;  &gt; Males ;</t>
  </si>
  <si>
    <t>65 years and over ;  Employees ;  Part-time workers who prefer more hours ;  &gt; Females ;</t>
  </si>
  <si>
    <t>65 years and over ;  Employees ;  &gt; Available within four weeks ;  Persons ;</t>
  </si>
  <si>
    <t>65 years and over ;  Employees ;  &gt; Available within four weeks ;  &gt; Males ;</t>
  </si>
  <si>
    <t>65 years and over ;  Employees ;  &gt; Available within four weeks ;  &gt; Females ;</t>
  </si>
  <si>
    <t>65 years and over ;  Employees ;  &gt;&gt; Looked for more work last year ;  Persons ;</t>
  </si>
  <si>
    <t>65 years and over ;  Employees ;  &gt;&gt; Looked for more work last year ;  &gt; Males ;</t>
  </si>
  <si>
    <t>65 years and over ;  Employees ;  &gt;&gt; Looked for more work last year ;  &gt; Females ;</t>
  </si>
  <si>
    <t>65 years and over ;  Employees ;  &gt;&gt; Did not look for more work last year ;  Persons ;</t>
  </si>
  <si>
    <t>65 years and over ;  Employees ;  &gt;&gt; Did not look for more work last year ;  &gt; Males ;</t>
  </si>
  <si>
    <t>65 years and over ;  Employees ;  &gt;&gt; Did not look for more work last year ;  &gt; Females ;</t>
  </si>
  <si>
    <t>65 years and over ;  Employees ;  &gt; Not available within four weeks ;  Persons ;</t>
  </si>
  <si>
    <t>65 years and over ;  Employees ;  &gt; Not available within four weeks ;  &gt; Males ;</t>
  </si>
  <si>
    <t>65 years and over ;  Employees ;  &gt; Not available within four weeks ;  &gt; Females ;</t>
  </si>
  <si>
    <t>65 years and over ;  Own account workers ;  Part-time workers who prefer more hours ;  Persons ;</t>
  </si>
  <si>
    <t>65 years and over ;  Own account workers ;  Part-time workers who prefer more hours ;  &gt; Males ;</t>
  </si>
  <si>
    <t>65 years and over ;  Own account workers ;  Part-time workers who prefer more hours ;  &gt; Females ;</t>
  </si>
  <si>
    <t>65 years and over ;  Own account workers ;  &gt; Available within four weeks ;  Persons ;</t>
  </si>
  <si>
    <t>65 years and over ;  Own account workers ;  &gt; Available within four weeks ;  &gt; Males ;</t>
  </si>
  <si>
    <t>65 years and over ;  Own account workers ;  &gt; Available within four weeks ;  &gt; Females ;</t>
  </si>
  <si>
    <t>65 years and over ;  Own account workers ;  &gt;&gt; Looked for more work last year ;  Persons ;</t>
  </si>
  <si>
    <t>65 years and over ;  Own account workers ;  &gt;&gt; Looked for more work last year ;  &gt; Males ;</t>
  </si>
  <si>
    <t>65 years and over ;  Own account workers ;  &gt;&gt; Looked for more work last year ;  &gt; Females ;</t>
  </si>
  <si>
    <t>65 years and over ;  Own account workers ;  &gt;&gt; Did not look for more work last year ;  Persons ;</t>
  </si>
  <si>
    <t>65 years and over ;  Own account workers ;  &gt;&gt; Did not look for more work last year ;  &gt; Males ;</t>
  </si>
  <si>
    <t>65 years and over ;  Own account workers ;  &gt;&gt; Did not look for more work last year ;  &gt; Females ;</t>
  </si>
  <si>
    <t>65 years and over ;  Own account workers ;  &gt; Not available within four weeks ;  Persons ;</t>
  </si>
  <si>
    <t>65 years and over ;  Own account workers ;  &gt; Not available within four weeks ;  &gt; Males ;</t>
  </si>
  <si>
    <t>65 years and over ;  Own account workers ;  &gt; Not available within four weeks ;  &gt; Females ;</t>
  </si>
  <si>
    <t>65 years and over ;  Preferred to work less than 30 hours ;  Part-time workers who prefer more hours ;  Persons ;</t>
  </si>
  <si>
    <t>65 years and over ;  Preferred to work less than 30 hours ;  Part-time workers who prefer more hours ;  &gt; Males ;</t>
  </si>
  <si>
    <t>65 years and over ;  Preferred to work less than 30 hours ;  Part-time workers who prefer more hours ;  &gt; Females ;</t>
  </si>
  <si>
    <t>65 years and over ;  Preferred to work less than 30 hours ;  &gt; Available within four weeks ;  Persons ;</t>
  </si>
  <si>
    <t>65 years and over ;  Preferred to work less than 30 hours ;  &gt; Available within four weeks ;  &gt; Males ;</t>
  </si>
  <si>
    <t>65 years and over ;  Preferred to work less than 30 hours ;  &gt; Available within four weeks ;  &gt; Females ;</t>
  </si>
  <si>
    <t>65 years and over ;  Preferred to work less than 30 hours ;  &gt;&gt; Looked for more work last year ;  Persons ;</t>
  </si>
  <si>
    <t>65 years and over ;  Preferred to work less than 30 hours ;  &gt;&gt; Looked for more work last year ;  &gt; Males ;</t>
  </si>
  <si>
    <t>65 years and over ;  Preferred to work less than 30 hours ;  &gt;&gt; Looked for more work last year ;  &gt; Females ;</t>
  </si>
  <si>
    <t>65 years and over ;  Preferred to work less than 30 hours ;  &gt;&gt; Did not look for more work last year ;  Persons ;</t>
  </si>
  <si>
    <t>65 years and over ;  Preferred to work less than 30 hours ;  &gt;&gt; Did not look for more work last year ;  &gt; Males ;</t>
  </si>
  <si>
    <t>65 years and over ;  Preferred to work less than 30 hours ;  &gt;&gt; Did not look for more work last year ;  &gt; Females ;</t>
  </si>
  <si>
    <t>65 years and over ;  Preferred to work less than 30 hours ;  &gt; Not available within four weeks ;  Persons ;</t>
  </si>
  <si>
    <t>65 years and over ;  Preferred to work less than 30 hours ;  &gt; Not available within four weeks ;  &gt; Males ;</t>
  </si>
  <si>
    <t>65 years and over ;  Preferred to work less than 30 hours ;  &gt; Not available within four weeks ;  &gt; Females ;</t>
  </si>
  <si>
    <t>65 years and over ;  Preferred to work 30 to 34 hours ;  Part-time workers who prefer more hours ;  Persons ;</t>
  </si>
  <si>
    <t>65 years and over ;  Preferred to work 30 to 34 hours ;  Part-time workers who prefer more hours ;  &gt; Males ;</t>
  </si>
  <si>
    <t>65 years and over ;  Preferred to work 30 to 34 hours ;  Part-time workers who prefer more hours ;  &gt; Females ;</t>
  </si>
  <si>
    <t>65 years and over ;  Preferred to work 30 to 34 hours ;  &gt; Available within four weeks ;  Persons ;</t>
  </si>
  <si>
    <t>65 years and over ;  Preferred to work 30 to 34 hours ;  &gt; Available within four weeks ;  &gt; Males ;</t>
  </si>
  <si>
    <t>65 years and over ;  Preferred to work 30 to 34 hours ;  &gt; Available within four weeks ;  &gt; Females ;</t>
  </si>
  <si>
    <t>65 years and over ;  Preferred to work 30 to 34 hours ;  &gt;&gt; Looked for more work last year ;  Persons ;</t>
  </si>
  <si>
    <t>65 years and over ;  Preferred to work 30 to 34 hours ;  &gt;&gt; Looked for more work last year ;  &gt; Males ;</t>
  </si>
  <si>
    <t>65 years and over ;  Preferred to work 30 to 34 hours ;  &gt;&gt; Looked for more work last year ;  &gt; Females ;</t>
  </si>
  <si>
    <t>65 years and over ;  Preferred to work 30 to 34 hours ;  &gt;&gt; Did not look for more work last year ;  Persons ;</t>
  </si>
  <si>
    <t>65 years and over ;  Preferred to work 30 to 34 hours ;  &gt;&gt; Did not look for more work last year ;  &gt; Males ;</t>
  </si>
  <si>
    <t>65 years and over ;  Preferred to work 30 to 34 hours ;  &gt;&gt; Did not look for more work last year ;  &gt; Females ;</t>
  </si>
  <si>
    <t>65 years and over ;  Preferred to work 30 to 34 hours ;  &gt; Not available within four weeks ;  Persons ;</t>
  </si>
  <si>
    <t>65 years and over ;  Preferred to work 30 to 34 hours ;  &gt; Not available within four weeks ;  &gt; Males ;</t>
  </si>
  <si>
    <t>65 years and over ;  Preferred to work 30 to 34 hours ;  &gt; Not available within four weeks ;  &gt; Females ;</t>
  </si>
  <si>
    <t>65 years and over ;  Preferred to work 35 to 39 hours ;  Part-time workers who prefer more hours ;  Persons ;</t>
  </si>
  <si>
    <t>65 years and over ;  Preferred to work 35 to 39 hours ;  Part-time workers who prefer more hours ;  &gt; Males ;</t>
  </si>
  <si>
    <t>65 years and over ;  Preferred to work 35 to 39 hours ;  Part-time workers who prefer more hours ;  &gt; Females ;</t>
  </si>
  <si>
    <t>65 years and over ;  Preferred to work 35 to 39 hours ;  &gt; Available within four weeks ;  Persons ;</t>
  </si>
  <si>
    <t>65 years and over ;  Preferred to work 35 to 39 hours ;  &gt; Available within four weeks ;  &gt; Males ;</t>
  </si>
  <si>
    <t>65 years and over ;  Preferred to work 35 to 39 hours ;  &gt; Available within four weeks ;  &gt; Females ;</t>
  </si>
  <si>
    <t>65 years and over ;  Preferred to work 35 to 39 hours ;  &gt;&gt; Looked for more work last year ;  Persons ;</t>
  </si>
  <si>
    <t>65 years and over ;  Preferred to work 35 to 39 hours ;  &gt;&gt; Looked for more work last year ;  &gt; Males ;</t>
  </si>
  <si>
    <t>65 years and over ;  Preferred to work 35 to 39 hours ;  &gt;&gt; Looked for more work last year ;  &gt; Females ;</t>
  </si>
  <si>
    <t>65 years and over ;  Preferred to work 35 to 39 hours ;  &gt;&gt; Did not look for more work last year ;  Persons ;</t>
  </si>
  <si>
    <t>65 years and over ;  Preferred to work 35 to 39 hours ;  &gt;&gt; Did not look for more work last year ;  &gt; Males ;</t>
  </si>
  <si>
    <t>65 years and over ;  Preferred to work 35 to 39 hours ;  &gt;&gt; Did not look for more work last year ;  &gt; Females ;</t>
  </si>
  <si>
    <t>65 years and over ;  Preferred to work 35 to 39 hours ;  &gt; Not available within four weeks ;  Persons ;</t>
  </si>
  <si>
    <t>65 years and over ;  Preferred to work 35 to 39 hours ;  &gt; Not available within four weeks ;  &gt; Males ;</t>
  </si>
  <si>
    <t>65 years and over ;  Preferred to work 35 to 39 hours ;  &gt; Not available within four weeks ;  &gt; Females ;</t>
  </si>
  <si>
    <t>65 years and over ;  Preferred to work 40 hours or more ;  Part-time workers who prefer more hours ;  Persons ;</t>
  </si>
  <si>
    <t>65 years and over ;  Preferred to work 40 hours or more ;  Part-time workers who prefer more hours ;  &gt; Males ;</t>
  </si>
  <si>
    <t>65 years and over ;  Preferred to work 40 hours or more ;  Part-time workers who prefer more hours ;  &gt; Females ;</t>
  </si>
  <si>
    <t>65 years and over ;  Preferred to work 40 hours or more ;  &gt; Available within four weeks ;  Persons ;</t>
  </si>
  <si>
    <t>65 years and over ;  Preferred to work 40 hours or more ;  &gt; Available within four weeks ;  &gt; Males ;</t>
  </si>
  <si>
    <t>65 years and over ;  Preferred to work 40 hours or more ;  &gt; Available within four weeks ;  &gt; Females ;</t>
  </si>
  <si>
    <t>65 years and over ;  Preferred to work 40 hours or more ;  &gt;&gt; Looked for more work last year ;  Persons ;</t>
  </si>
  <si>
    <t>65 years and over ;  Preferred to work 40 hours or more ;  &gt;&gt; Looked for more work last year ;  &gt; Males ;</t>
  </si>
  <si>
    <t>65 years and over ;  Preferred to work 40 hours or more ;  &gt;&gt; Looked for more work last year ;  &gt; Females ;</t>
  </si>
  <si>
    <t>65 years and over ;  Preferred to work 40 hours or more ;  &gt;&gt; Did not look for more work last year ;  Persons ;</t>
  </si>
  <si>
    <t>65 years and over ;  Preferred to work 40 hours or more ;  &gt;&gt; Did not look for more work last year ;  &gt; Males ;</t>
  </si>
  <si>
    <t>65 years and over ;  Preferred to work 40 hours or more ;  &gt;&gt; Did not look for more work last year ;  &gt; Females ;</t>
  </si>
  <si>
    <t>65 years and over ;  Preferred to work 40 hours or more ;  &gt; Not available within four weeks ;  Persons ;</t>
  </si>
  <si>
    <t>65 years and over ;  Preferred to work 40 hours or more ;  &gt; Not available within four weeks ;  &gt; Males ;</t>
  </si>
  <si>
    <t>65 years and over ;  Preferred to work 40 hours or more ;  &gt; Not available within four weeks ;  &gt; Females ;</t>
  </si>
  <si>
    <t>65 years and over ;  Preferred to work less than 10 extra hours ;  Part-time workers who prefer more hours ;  Persons ;</t>
  </si>
  <si>
    <t>65 years and over ;  Preferred to work less than 10 extra hours ;  Part-time workers who prefer more hours ;  &gt; Males ;</t>
  </si>
  <si>
    <t>65 years and over ;  Preferred to work less than 10 extra hours ;  Part-time workers who prefer more hours ;  &gt; Females ;</t>
  </si>
  <si>
    <t>65 years and over ;  Preferred to work less than 10 extra hours ;  &gt; Available within four weeks ;  Persons ;</t>
  </si>
  <si>
    <t>65 years and over ;  Preferred to work less than 10 extra hours ;  &gt; Available within four weeks ;  &gt; Males ;</t>
  </si>
  <si>
    <t>65 years and over ;  Preferred to work less than 10 extra hours ;  &gt; Available within four weeks ;  &gt; Females ;</t>
  </si>
  <si>
    <t>65 years and over ;  Preferred to work less than 10 extra hours ;  &gt;&gt; Looked for more work last year ;  Persons ;</t>
  </si>
  <si>
    <t>65 years and over ;  Preferred to work less than 10 extra hours ;  &gt;&gt; Looked for more work last year ;  &gt; Males ;</t>
  </si>
  <si>
    <t>65 years and over ;  Preferred to work less than 10 extra hours ;  &gt;&gt; Looked for more work last year ;  &gt; Females ;</t>
  </si>
  <si>
    <t>65 years and over ;  Preferred to work less than 10 extra hours ;  &gt;&gt; Did not look for more work last year ;  Persons ;</t>
  </si>
  <si>
    <t>65 years and over ;  Preferred to work less than 10 extra hours ;  &gt;&gt; Did not look for more work last year ;  &gt; Males ;</t>
  </si>
  <si>
    <t>65 years and over ;  Preferred to work less than 10 extra hours ;  &gt;&gt; Did not look for more work last year ;  &gt; Females ;</t>
  </si>
  <si>
    <t>65 years and over ;  Preferred to work less than 10 extra hours ;  &gt; Not available within four weeks ;  Persons ;</t>
  </si>
  <si>
    <t>65 years and over ;  Preferred to work less than 10 extra hours ;  &gt; Not available within four weeks ;  &gt; Males ;</t>
  </si>
  <si>
    <t>65 years and over ;  Preferred to work less than 10 extra hours ;  &gt; Not available within four weeks ;  &gt; Females ;</t>
  </si>
  <si>
    <t>65 years and over ;  Preferred to work 10 to 19 extra hours ;  Part-time workers who prefer more hours ;  Persons ;</t>
  </si>
  <si>
    <t>65 years and over ;  Preferred to work 10 to 19 extra hours ;  Part-time workers who prefer more hours ;  &gt; Males ;</t>
  </si>
  <si>
    <t>65 years and over ;  Preferred to work 10 to 19 extra hours ;  Part-time workers who prefer more hours ;  &gt; Females ;</t>
  </si>
  <si>
    <t>65 years and over ;  Preferred to work 10 to 19 extra hours ;  &gt; Available within four weeks ;  Persons ;</t>
  </si>
  <si>
    <t>65 years and over ;  Preferred to work 10 to 19 extra hours ;  &gt; Available within four weeks ;  &gt; Males ;</t>
  </si>
  <si>
    <t>65 years and over ;  Preferred to work 10 to 19 extra hours ;  &gt; Available within four weeks ;  &gt; Females ;</t>
  </si>
  <si>
    <t>65 years and over ;  Preferred to work 10 to 19 extra hours ;  &gt;&gt; Looked for more work last year ;  Persons ;</t>
  </si>
  <si>
    <t>65 years and over ;  Preferred to work 10 to 19 extra hours ;  &gt;&gt; Looked for more work last year ;  &gt; Males ;</t>
  </si>
  <si>
    <t>65 years and over ;  Preferred to work 10 to 19 extra hours ;  &gt;&gt; Looked for more work last year ;  &gt; Females ;</t>
  </si>
  <si>
    <t>65 years and over ;  Preferred to work 10 to 19 extra hours ;  &gt;&gt; Did not look for more work last year ;  Persons ;</t>
  </si>
  <si>
    <t>65 years and over ;  Preferred to work 10 to 19 extra hours ;  &gt;&gt; Did not look for more work last year ;  &gt; Males ;</t>
  </si>
  <si>
    <t>65 years and over ;  Preferred to work 10 to 19 extra hours ;  &gt;&gt; Did not look for more work last year ;  &gt; Females ;</t>
  </si>
  <si>
    <t>65 years and over ;  Preferred to work 10 to 19 extra hours ;  &gt; Not available within four weeks ;  Persons ;</t>
  </si>
  <si>
    <t>65 years and over ;  Preferred to work 10 to 19 extra hours ;  &gt; Not available within four weeks ;  &gt; Males ;</t>
  </si>
  <si>
    <t>65 years and over ;  Preferred to work 10 to 19 extra hours ;  &gt; Not available within four weeks ;  &gt; Females ;</t>
  </si>
  <si>
    <t>65 years and over ;  Preferred to work 20 to 29 extra hours ;  Part-time workers who prefer more hours ;  Persons ;</t>
  </si>
  <si>
    <t>65 years and over ;  Preferred to work 20 to 29 extra hours ;  Part-time workers who prefer more hours ;  &gt; Males ;</t>
  </si>
  <si>
    <t>65 years and over ;  Preferred to work 20 to 29 extra hours ;  Part-time workers who prefer more hours ;  &gt; Females ;</t>
  </si>
  <si>
    <t>65 years and over ;  Preferred to work 20 to 29 extra hours ;  &gt; Available within four weeks ;  Persons ;</t>
  </si>
  <si>
    <t>65 years and over ;  Preferred to work 20 to 29 extra hours ;  &gt; Available within four weeks ;  &gt; Males ;</t>
  </si>
  <si>
    <t>65 years and over ;  Preferred to work 20 to 29 extra hours ;  &gt; Available within four weeks ;  &gt; Females ;</t>
  </si>
  <si>
    <t>65 years and over ;  Preferred to work 20 to 29 extra hours ;  &gt;&gt; Looked for more work last year ;  Persons ;</t>
  </si>
  <si>
    <t>65 years and over ;  Preferred to work 20 to 29 extra hours ;  &gt;&gt; Looked for more work last year ;  &gt; Males ;</t>
  </si>
  <si>
    <t>65 years and over ;  Preferred to work 20 to 29 extra hours ;  &gt;&gt; Looked for more work last year ;  &gt; Females ;</t>
  </si>
  <si>
    <t>65 years and over ;  Preferred to work 20 to 29 extra hours ;  &gt;&gt; Did not look for more work last year ;  Persons ;</t>
  </si>
  <si>
    <t>65 years and over ;  Preferred to work 20 to 29 extra hours ;  &gt;&gt; Did not look for more work last year ;  &gt; Males ;</t>
  </si>
  <si>
    <t>65 years and over ;  Preferred to work 20 to 29 extra hours ;  &gt;&gt; Did not look for more work last year ;  &gt; Females ;</t>
  </si>
  <si>
    <t>65 years and over ;  Preferred to work 20 to 29 extra hours ;  &gt; Not available within four weeks ;  Persons ;</t>
  </si>
  <si>
    <t>65 years and over ;  Preferred to work 20 to 29 extra hours ;  &gt; Not available within four weeks ;  &gt; Males ;</t>
  </si>
  <si>
    <t>65 years and over ;  Preferred to work 20 to 29 extra hours ;  &gt; Not available within four weeks ;  &gt; Females ;</t>
  </si>
  <si>
    <t>65 years and over ;  Preferred to work 30 or more extra hours ;  Part-time workers who prefer more hours ;  Persons ;</t>
  </si>
  <si>
    <t>65 years and over ;  Preferred to work 30 or more extra hours ;  Part-time workers who prefer more hours ;  &gt; Males ;</t>
  </si>
  <si>
    <t>65 years and over ;  Preferred to work 30 or more extra hours ;  Part-time workers who prefer more hours ;  &gt; Females ;</t>
  </si>
  <si>
    <t>65 years and over ;  Preferred to work 30 or more extra hours ;  &gt; Available within four weeks ;  Persons ;</t>
  </si>
  <si>
    <t>65 years and over ;  Preferred to work 30 or more extra hours ;  &gt; Available within four weeks ;  &gt; Males ;</t>
  </si>
  <si>
    <t>65 years and over ;  Preferred to work 30 or more extra hours ;  &gt; Available within four weeks ;  &gt; Females ;</t>
  </si>
  <si>
    <t>65 years and over ;  Preferred to work 30 or more extra hours ;  &gt;&gt; Looked for more work last year ;  Persons ;</t>
  </si>
  <si>
    <t>65 years and over ;  Preferred to work 30 or more extra hours ;  &gt;&gt; Looked for more work last year ;  &gt; Males ;</t>
  </si>
  <si>
    <t>65 years and over ;  Preferred to work 30 or more extra hours ;  &gt;&gt; Looked for more work last year ;  &gt; Females ;</t>
  </si>
  <si>
    <t>65 years and over ;  Preferred to work 30 or more extra hours ;  &gt;&gt; Did not look for more work last year ;  Persons ;</t>
  </si>
  <si>
    <t>65 years and over ;  Preferred to work 30 or more extra hours ;  &gt;&gt; Did not look for more work last year ;  &gt; Males ;</t>
  </si>
  <si>
    <t>65 years and over ;  Preferred to work 30 or more extra hours ;  &gt;&gt; Did not look for more work last year ;  &gt; Females ;</t>
  </si>
  <si>
    <t>65 years and over ;  Preferred to work 30 or more extra hours ;  &gt; Not available within four weeks ;  Persons ;</t>
  </si>
  <si>
    <t>65 years and over ;  Preferred to work 30 or more extra hours ;  &gt; Not available within four weeks ;  &gt; Males ;</t>
  </si>
  <si>
    <t>65 years and over ;  Preferred to work 30 or more extra hours ;  &gt; Not available within four weeks ;  &gt; Females ;</t>
  </si>
  <si>
    <t>New South Wales ;  Part-time workers who prefer more hours ;  Persons ;</t>
  </si>
  <si>
    <t>New South Wales ;  Part-time workers who prefer more hours ;  &gt; Males ;</t>
  </si>
  <si>
    <t>New South Wales ;  Part-time workers who prefer more hours ;  &gt; Females ;</t>
  </si>
  <si>
    <t>New South Wales ;  &gt; Available within four weeks ;  Persons ;</t>
  </si>
  <si>
    <t>New South Wales ;  &gt; Available within four weeks ;  &gt; Males ;</t>
  </si>
  <si>
    <t>New South Wales ;  &gt; Available within four weeks ;  &gt; Females ;</t>
  </si>
  <si>
    <t>New South Wales ;  &gt;&gt; Looked for more work last year ;  Persons ;</t>
  </si>
  <si>
    <t>New South Wales ;  &gt;&gt; Looked for more work last year ;  &gt; Males ;</t>
  </si>
  <si>
    <t>New South Wales ;  &gt;&gt; Looked for more work last year ;  &gt; Females ;</t>
  </si>
  <si>
    <t>New South Wales ;  &gt;&gt; Did not look for more work last year ;  Persons ;</t>
  </si>
  <si>
    <t>A125232086J</t>
  </si>
  <si>
    <t>A125255846R</t>
  </si>
  <si>
    <t>A125243966K</t>
  </si>
  <si>
    <t>A125236838K</t>
  </si>
  <si>
    <t>A125260598K</t>
  </si>
  <si>
    <t>A125248718R</t>
  </si>
  <si>
    <t>A125234462L</t>
  </si>
  <si>
    <t>A125258222W</t>
  </si>
  <si>
    <t>A125246342T</t>
  </si>
  <si>
    <t>A125229710T</t>
  </si>
  <si>
    <t>A125253470T</t>
  </si>
  <si>
    <t>A125241590L</t>
  </si>
  <si>
    <t>A125239214T</t>
  </si>
  <si>
    <t>A125262974R</t>
  </si>
  <si>
    <t>A125251094L</t>
  </si>
  <si>
    <t>A125232090X</t>
  </si>
  <si>
    <t>A125255850F</t>
  </si>
  <si>
    <t>A125243970A</t>
  </si>
  <si>
    <t>A125236842A</t>
  </si>
  <si>
    <t>A125260602R</t>
  </si>
  <si>
    <t>A125248722F</t>
  </si>
  <si>
    <t>A125234466W</t>
  </si>
  <si>
    <t>A125258226F</t>
  </si>
  <si>
    <t>A125246346A</t>
  </si>
  <si>
    <t>A125229714A</t>
  </si>
  <si>
    <t>A125253474A</t>
  </si>
  <si>
    <t>A125241594W</t>
  </si>
  <si>
    <t>A125239218A</t>
  </si>
  <si>
    <t>A125262978X</t>
  </si>
  <si>
    <t>A125251098W</t>
  </si>
  <si>
    <t>A125232074X</t>
  </si>
  <si>
    <t>A125255834F</t>
  </si>
  <si>
    <t>A125243954A</t>
  </si>
  <si>
    <t>A125236826A</t>
  </si>
  <si>
    <t>A125260586A</t>
  </si>
  <si>
    <t>A125248706F</t>
  </si>
  <si>
    <t>A125234450C</t>
  </si>
  <si>
    <t>A125258210L</t>
  </si>
  <si>
    <t>A125246330J</t>
  </si>
  <si>
    <t>A125229698L</t>
  </si>
  <si>
    <t>A125253458A</t>
  </si>
  <si>
    <t>A125241578W</t>
  </si>
  <si>
    <t>A125239202J</t>
  </si>
  <si>
    <t>A125262962F</t>
  </si>
  <si>
    <t>A125251082C</t>
  </si>
  <si>
    <t>A125232110W</t>
  </si>
  <si>
    <t>A125255870R</t>
  </si>
  <si>
    <t>A125243990K</t>
  </si>
  <si>
    <t>A125236862K</t>
  </si>
  <si>
    <t>A125260622X</t>
  </si>
  <si>
    <t>A125248742R</t>
  </si>
  <si>
    <t>A125234486F</t>
  </si>
  <si>
    <t>A125258246R</t>
  </si>
  <si>
    <t>A125246366K</t>
  </si>
  <si>
    <t>A125229734K</t>
  </si>
  <si>
    <t>A125253494K</t>
  </si>
  <si>
    <t>A125241614V</t>
  </si>
  <si>
    <t>A125239238K</t>
  </si>
  <si>
    <t>A125262998J</t>
  </si>
  <si>
    <t>A125251118V</t>
  </si>
  <si>
    <t>A125232094J</t>
  </si>
  <si>
    <t>A125255854R</t>
  </si>
  <si>
    <t>A125243974K</t>
  </si>
  <si>
    <t>A125236846K</t>
  </si>
  <si>
    <t>A125260606X</t>
  </si>
  <si>
    <t>A125248726R</t>
  </si>
  <si>
    <t>A125234470L</t>
  </si>
  <si>
    <t>A125258230W</t>
  </si>
  <si>
    <t>A125246350T</t>
  </si>
  <si>
    <t>A125229718K</t>
  </si>
  <si>
    <t>A125253478K</t>
  </si>
  <si>
    <t>A125241598F</t>
  </si>
  <si>
    <t>A125239222T</t>
  </si>
  <si>
    <t>A125262982R</t>
  </si>
  <si>
    <t>A125251102A</t>
  </si>
  <si>
    <t>A125230926A</t>
  </si>
  <si>
    <t>A125254686W</t>
  </si>
  <si>
    <t>A125242806F</t>
  </si>
  <si>
    <t>A125235678T</t>
  </si>
  <si>
    <t>A125259438A</t>
  </si>
  <si>
    <t>A125247558W</t>
  </si>
  <si>
    <t>A125233302J</t>
  </si>
  <si>
    <t>A125257062C</t>
  </si>
  <si>
    <t>A125245182X</t>
  </si>
  <si>
    <t>A125228550X</t>
  </si>
  <si>
    <t>A125252310L</t>
  </si>
  <si>
    <t>A125240430J</t>
  </si>
  <si>
    <t>A125238054X</t>
  </si>
  <si>
    <t>A125261814K</t>
  </si>
  <si>
    <t>A125249934A</t>
  </si>
  <si>
    <t>A125230910J</t>
  </si>
  <si>
    <t>A125254670C</t>
  </si>
  <si>
    <t>A125242790X</t>
  </si>
  <si>
    <t>A125235662X</t>
  </si>
  <si>
    <t>A125259422J</t>
  </si>
  <si>
    <t>A125247542C</t>
  </si>
  <si>
    <t>A125233286V</t>
  </si>
  <si>
    <t>A125257046C</t>
  </si>
  <si>
    <t>A125245166X</t>
  </si>
  <si>
    <t>A125228534X</t>
  </si>
  <si>
    <t>A125252294X</t>
  </si>
  <si>
    <t>A125240414J</t>
  </si>
  <si>
    <t>A125238038X</t>
  </si>
  <si>
    <t>A125261798W</t>
  </si>
  <si>
    <t>A125249918A</t>
  </si>
  <si>
    <t>A125230890K</t>
  </si>
  <si>
    <t>A125254650V</t>
  </si>
  <si>
    <t>A125242770R</t>
  </si>
  <si>
    <t>A125235642R</t>
  </si>
  <si>
    <t>A125259402X</t>
  </si>
  <si>
    <t>A125247522V</t>
  </si>
  <si>
    <t>A125233266K</t>
  </si>
  <si>
    <t>A125257026V</t>
  </si>
  <si>
    <t>A125245146R</t>
  </si>
  <si>
    <t>A125228514R</t>
  </si>
  <si>
    <t>A125252274R</t>
  </si>
  <si>
    <t>A125240394K</t>
  </si>
  <si>
    <t>A125238018R</t>
  </si>
  <si>
    <t>A125261778L</t>
  </si>
  <si>
    <t>A125249898C</t>
  </si>
  <si>
    <t>A125230914T</t>
  </si>
  <si>
    <t>A125254674L</t>
  </si>
  <si>
    <t>A125242794J</t>
  </si>
  <si>
    <t>A125235666J</t>
  </si>
  <si>
    <t>A125259426T</t>
  </si>
  <si>
    <t>A125247546L</t>
  </si>
  <si>
    <t>A125233290K</t>
  </si>
  <si>
    <t>A125257050V</t>
  </si>
  <si>
    <t>A125245170R</t>
  </si>
  <si>
    <t>A125228538J</t>
  </si>
  <si>
    <t>A125252298J</t>
  </si>
  <si>
    <t>A125240418T</t>
  </si>
  <si>
    <t>A125238042R</t>
  </si>
  <si>
    <t>A125261802A</t>
  </si>
  <si>
    <t>A125249922T</t>
  </si>
  <si>
    <t>A125230918A</t>
  </si>
  <si>
    <t>A125254678W</t>
  </si>
  <si>
    <t>A125242798T</t>
  </si>
  <si>
    <t>A125235670X</t>
  </si>
  <si>
    <t>A125259430J</t>
  </si>
  <si>
    <t>A125247550C</t>
  </si>
  <si>
    <t>A125233294V</t>
  </si>
  <si>
    <t>A125257054C</t>
  </si>
  <si>
    <t>A125245174X</t>
  </si>
  <si>
    <t>A125228542X</t>
  </si>
  <si>
    <t>A125252302L</t>
  </si>
  <si>
    <t>A125240422J</t>
  </si>
  <si>
    <t>A125238046X</t>
  </si>
  <si>
    <t>A125261806K</t>
  </si>
  <si>
    <t>A125249926A</t>
  </si>
  <si>
    <t>A125230894V</t>
  </si>
  <si>
    <t>A125254654C</t>
  </si>
  <si>
    <t>A125242774X</t>
  </si>
  <si>
    <t>A125235646X</t>
  </si>
  <si>
    <t>A125259406J</t>
  </si>
  <si>
    <t>A125247526C</t>
  </si>
  <si>
    <t>A125233270A</t>
  </si>
  <si>
    <t>A125257030K</t>
  </si>
  <si>
    <t>A125245150F</t>
  </si>
  <si>
    <t>A125228518X</t>
  </si>
  <si>
    <t>A125252278X</t>
  </si>
  <si>
    <t>A125240398V</t>
  </si>
  <si>
    <t>A125238022F</t>
  </si>
  <si>
    <t>A125261782C</t>
  </si>
  <si>
    <t>A125249902J</t>
  </si>
  <si>
    <t>A125230898C</t>
  </si>
  <si>
    <t>A125254658L</t>
  </si>
  <si>
    <t>A125242778J</t>
  </si>
  <si>
    <t>A125235650R</t>
  </si>
  <si>
    <t>A125259410X</t>
  </si>
  <si>
    <t>A125247530V</t>
  </si>
  <si>
    <t>A125233274K</t>
  </si>
  <si>
    <t>A125257034V</t>
  </si>
  <si>
    <t>A125245154R</t>
  </si>
  <si>
    <t>A125228522R</t>
  </si>
  <si>
    <t>A125252282R</t>
  </si>
  <si>
    <t>A125240402X</t>
  </si>
  <si>
    <t>A125238026R</t>
  </si>
  <si>
    <t>A125261786L</t>
  </si>
  <si>
    <t>A125249906T</t>
  </si>
  <si>
    <t>A125230902J</t>
  </si>
  <si>
    <t>A125254662C</t>
  </si>
  <si>
    <t>A125242782X</t>
  </si>
  <si>
    <t>A125235654X</t>
  </si>
  <si>
    <t>A125259414J</t>
  </si>
  <si>
    <t>A125247534C</t>
  </si>
  <si>
    <t>A125233278V</t>
  </si>
  <si>
    <t>A125257038C</t>
  </si>
  <si>
    <t>A125245158X</t>
  </si>
  <si>
    <t>A125228526X</t>
  </si>
  <si>
    <t>A125252286X</t>
  </si>
  <si>
    <t>A125240406J</t>
  </si>
  <si>
    <t>A125238030F</t>
  </si>
  <si>
    <t>A125261790C</t>
  </si>
  <si>
    <t>A125249910J</t>
  </si>
  <si>
    <t>A125230886V</t>
  </si>
  <si>
    <t>A125254646C</t>
  </si>
  <si>
    <t>A125242766X</t>
  </si>
  <si>
    <t>A125235638X</t>
  </si>
  <si>
    <t>A125259398V</t>
  </si>
  <si>
    <t>A125247518C</t>
  </si>
  <si>
    <t>A125233262A</t>
  </si>
  <si>
    <t>A125257022K</t>
  </si>
  <si>
    <t>A125245142F</t>
  </si>
  <si>
    <t>A125228510F</t>
  </si>
  <si>
    <t>A125252270F</t>
  </si>
  <si>
    <t>A125240390A</t>
  </si>
  <si>
    <t>A125238014F</t>
  </si>
  <si>
    <t>A125261774C</t>
  </si>
  <si>
    <t>A125249894V</t>
  </si>
  <si>
    <t>A125230922T</t>
  </si>
  <si>
    <t>A125254682L</t>
  </si>
  <si>
    <t>A125242802W</t>
  </si>
  <si>
    <t>A125235674J</t>
  </si>
  <si>
    <t>A125259434T</t>
  </si>
  <si>
    <t>A125247554L</t>
  </si>
  <si>
    <t>A125233298C</t>
  </si>
  <si>
    <t>A125257058L</t>
  </si>
  <si>
    <t>A125245178J</t>
  </si>
  <si>
    <t>A125228546J</t>
  </si>
  <si>
    <t>A125252306W</t>
  </si>
  <si>
    <t>A125240426T</t>
  </si>
  <si>
    <t>A125238050R</t>
  </si>
  <si>
    <t>A125261810A</t>
  </si>
  <si>
    <t>A125249930T</t>
  </si>
  <si>
    <t>A125230906T</t>
  </si>
  <si>
    <t>A125254666L</t>
  </si>
  <si>
    <t>A125242786J</t>
  </si>
  <si>
    <t>A125235658J</t>
  </si>
  <si>
    <t>A125259418T</t>
  </si>
  <si>
    <t>A125247538L</t>
  </si>
  <si>
    <t>A125233282K</t>
  </si>
  <si>
    <t>A125257042V</t>
  </si>
  <si>
    <t>A125245162R</t>
  </si>
  <si>
    <t>A125228530R</t>
  </si>
  <si>
    <t>A125252290R</t>
  </si>
  <si>
    <t>A125240410X</t>
  </si>
  <si>
    <t>A125238034R</t>
  </si>
  <si>
    <t>A125261794L</t>
  </si>
  <si>
    <t>A125249914T</t>
  </si>
  <si>
    <t>A125230398J</t>
  </si>
  <si>
    <t>A125254158T</t>
  </si>
  <si>
    <t>A125242278L</t>
  </si>
  <si>
    <t>A125235150V</t>
  </si>
  <si>
    <t>A125258910A</t>
  </si>
  <si>
    <t>A125247030X</t>
  </si>
  <si>
    <t>A125232774L</t>
  </si>
  <si>
    <t>A125256534W</t>
  </si>
  <si>
    <t>A125244654T</t>
  </si>
  <si>
    <t>A125228022V</t>
  </si>
  <si>
    <t>New South Wales ;  &gt;&gt; Did not look for more work last year ;  &gt; Males ;</t>
  </si>
  <si>
    <t>New South Wales ;  &gt;&gt; Did not look for more work last year ;  &gt; Females ;</t>
  </si>
  <si>
    <t>New South Wales ;  &gt; Not available within four weeks ;  Persons ;</t>
  </si>
  <si>
    <t>New South Wales ;  &gt; Not available within four weeks ;  &gt; Males ;</t>
  </si>
  <si>
    <t>New South Wales ;  &gt; Not available within four weeks ;  &gt; Females ;</t>
  </si>
  <si>
    <t>New South Wales ;  Employees ;  Part-time workers who prefer more hours ;  Persons ;</t>
  </si>
  <si>
    <t>New South Wales ;  Employees ;  Part-time workers who prefer more hours ;  &gt; Males ;</t>
  </si>
  <si>
    <t>New South Wales ;  Employees ;  Part-time workers who prefer more hours ;  &gt; Females ;</t>
  </si>
  <si>
    <t>New South Wales ;  Employees ;  &gt; Available within four weeks ;  Persons ;</t>
  </si>
  <si>
    <t>New South Wales ;  Employees ;  &gt; Available within four weeks ;  &gt; Males ;</t>
  </si>
  <si>
    <t>New South Wales ;  Employees ;  &gt; Available within four weeks ;  &gt; Females ;</t>
  </si>
  <si>
    <t>New South Wales ;  Employees ;  &gt;&gt; Looked for more work last year ;  Persons ;</t>
  </si>
  <si>
    <t>New South Wales ;  Employees ;  &gt;&gt; Looked for more work last year ;  &gt; Males ;</t>
  </si>
  <si>
    <t>New South Wales ;  Employees ;  &gt;&gt; Looked for more work last year ;  &gt; Females ;</t>
  </si>
  <si>
    <t>New South Wales ;  Employees ;  &gt;&gt; Did not look for more work last year ;  Persons ;</t>
  </si>
  <si>
    <t>New South Wales ;  Employees ;  &gt;&gt; Did not look for more work last year ;  &gt; Males ;</t>
  </si>
  <si>
    <t>New South Wales ;  Employees ;  &gt;&gt; Did not look for more work last year ;  &gt; Females ;</t>
  </si>
  <si>
    <t>New South Wales ;  Employees ;  &gt; Not available within four weeks ;  Persons ;</t>
  </si>
  <si>
    <t>New South Wales ;  Employees ;  &gt; Not available within four weeks ;  &gt; Males ;</t>
  </si>
  <si>
    <t>New South Wales ;  Employees ;  &gt; Not available within four weeks ;  &gt; Females ;</t>
  </si>
  <si>
    <t>New South Wales ;  Own account workers ;  Part-time workers who prefer more hours ;  Persons ;</t>
  </si>
  <si>
    <t>New South Wales ;  Own account workers ;  Part-time workers who prefer more hours ;  &gt; Males ;</t>
  </si>
  <si>
    <t>New South Wales ;  Own account workers ;  Part-time workers who prefer more hours ;  &gt; Females ;</t>
  </si>
  <si>
    <t>New South Wales ;  Own account workers ;  &gt; Available within four weeks ;  Persons ;</t>
  </si>
  <si>
    <t>New South Wales ;  Own account workers ;  &gt; Available within four weeks ;  &gt; Males ;</t>
  </si>
  <si>
    <t>New South Wales ;  Own account workers ;  &gt; Available within four weeks ;  &gt; Females ;</t>
  </si>
  <si>
    <t>New South Wales ;  Own account workers ;  &gt;&gt; Looked for more work last year ;  Persons ;</t>
  </si>
  <si>
    <t>New South Wales ;  Own account workers ;  &gt;&gt; Looked for more work last year ;  &gt; Males ;</t>
  </si>
  <si>
    <t>New South Wales ;  Own account workers ;  &gt;&gt; Looked for more work last year ;  &gt; Females ;</t>
  </si>
  <si>
    <t>New South Wales ;  Own account workers ;  &gt;&gt; Did not look for more work last year ;  Persons ;</t>
  </si>
  <si>
    <t>New South Wales ;  Own account workers ;  &gt;&gt; Did not look for more work last year ;  &gt; Males ;</t>
  </si>
  <si>
    <t>New South Wales ;  Own account workers ;  &gt;&gt; Did not look for more work last year ;  &gt; Females ;</t>
  </si>
  <si>
    <t>New South Wales ;  Own account workers ;  &gt; Not available within four weeks ;  Persons ;</t>
  </si>
  <si>
    <t>New South Wales ;  Own account workers ;  &gt; Not available within four weeks ;  &gt; Males ;</t>
  </si>
  <si>
    <t>New South Wales ;  Own account workers ;  &gt; Not available within four weeks ;  &gt; Females ;</t>
  </si>
  <si>
    <t>New South Wales ;  Preferred to work less than 30 hours ;  Part-time workers who prefer more hours ;  Persons ;</t>
  </si>
  <si>
    <t>New South Wales ;  Preferred to work less than 30 hours ;  Part-time workers who prefer more hours ;  &gt; Males ;</t>
  </si>
  <si>
    <t>New South Wales ;  Preferred to work less than 30 hours ;  Part-time workers who prefer more hours ;  &gt; Females ;</t>
  </si>
  <si>
    <t>New South Wales ;  Preferred to work less than 30 hours ;  &gt; Available within four weeks ;  Persons ;</t>
  </si>
  <si>
    <t>New South Wales ;  Preferred to work less than 30 hours ;  &gt; Available within four weeks ;  &gt; Males ;</t>
  </si>
  <si>
    <t>New South Wales ;  Preferred to work less than 30 hours ;  &gt; Available within four weeks ;  &gt; Females ;</t>
  </si>
  <si>
    <t>New South Wales ;  Preferred to work less than 30 hours ;  &gt;&gt; Looked for more work last year ;  Persons ;</t>
  </si>
  <si>
    <t>New South Wales ;  Preferred to work less than 30 hours ;  &gt;&gt; Looked for more work last year ;  &gt; Males ;</t>
  </si>
  <si>
    <t>New South Wales ;  Preferred to work less than 30 hours ;  &gt;&gt; Looked for more work last year ;  &gt; Females ;</t>
  </si>
  <si>
    <t>New South Wales ;  Preferred to work less than 30 hours ;  &gt;&gt; Did not look for more work last year ;  Persons ;</t>
  </si>
  <si>
    <t>New South Wales ;  Preferred to work less than 30 hours ;  &gt;&gt; Did not look for more work last year ;  &gt; Males ;</t>
  </si>
  <si>
    <t>New South Wales ;  Preferred to work less than 30 hours ;  &gt;&gt; Did not look for more work last year ;  &gt; Females ;</t>
  </si>
  <si>
    <t>New South Wales ;  Preferred to work less than 30 hours ;  &gt; Not available within four weeks ;  Persons ;</t>
  </si>
  <si>
    <t>New South Wales ;  Preferred to work less than 30 hours ;  &gt; Not available within four weeks ;  &gt; Males ;</t>
  </si>
  <si>
    <t>New South Wales ;  Preferred to work less than 30 hours ;  &gt; Not available within four weeks ;  &gt; Females ;</t>
  </si>
  <si>
    <t>New South Wales ;  Preferred to work 30 to 34 hours ;  Part-time workers who prefer more hours ;  Persons ;</t>
  </si>
  <si>
    <t>New South Wales ;  Preferred to work 30 to 34 hours ;  Part-time workers who prefer more hours ;  &gt; Males ;</t>
  </si>
  <si>
    <t>New South Wales ;  Preferred to work 30 to 34 hours ;  Part-time workers who prefer more hours ;  &gt; Females ;</t>
  </si>
  <si>
    <t>New South Wales ;  Preferred to work 30 to 34 hours ;  &gt; Available within four weeks ;  Persons ;</t>
  </si>
  <si>
    <t>New South Wales ;  Preferred to work 30 to 34 hours ;  &gt; Available within four weeks ;  &gt; Males ;</t>
  </si>
  <si>
    <t>New South Wales ;  Preferred to work 30 to 34 hours ;  &gt; Available within four weeks ;  &gt; Females ;</t>
  </si>
  <si>
    <t>New South Wales ;  Preferred to work 30 to 34 hours ;  &gt;&gt; Looked for more work last year ;  Persons ;</t>
  </si>
  <si>
    <t>New South Wales ;  Preferred to work 30 to 34 hours ;  &gt;&gt; Looked for more work last year ;  &gt; Males ;</t>
  </si>
  <si>
    <t>New South Wales ;  Preferred to work 30 to 34 hours ;  &gt;&gt; Looked for more work last year ;  &gt; Females ;</t>
  </si>
  <si>
    <t>New South Wales ;  Preferred to work 30 to 34 hours ;  &gt;&gt; Did not look for more work last year ;  Persons ;</t>
  </si>
  <si>
    <t>New South Wales ;  Preferred to work 30 to 34 hours ;  &gt;&gt; Did not look for more work last year ;  &gt; Males ;</t>
  </si>
  <si>
    <t>New South Wales ;  Preferred to work 30 to 34 hours ;  &gt;&gt; Did not look for more work last year ;  &gt; Females ;</t>
  </si>
  <si>
    <t>New South Wales ;  Preferred to work 30 to 34 hours ;  &gt; Not available within four weeks ;  Persons ;</t>
  </si>
  <si>
    <t>New South Wales ;  Preferred to work 30 to 34 hours ;  &gt; Not available within four weeks ;  &gt; Males ;</t>
  </si>
  <si>
    <t>New South Wales ;  Preferred to work 30 to 34 hours ;  &gt; Not available within four weeks ;  &gt; Females ;</t>
  </si>
  <si>
    <t>New South Wales ;  Preferred to work 35 to 39 hours ;  Part-time workers who prefer more hours ;  Persons ;</t>
  </si>
  <si>
    <t>New South Wales ;  Preferred to work 35 to 39 hours ;  Part-time workers who prefer more hours ;  &gt; Males ;</t>
  </si>
  <si>
    <t>New South Wales ;  Preferred to work 35 to 39 hours ;  Part-time workers who prefer more hours ;  &gt; Females ;</t>
  </si>
  <si>
    <t>New South Wales ;  Preferred to work 35 to 39 hours ;  &gt; Available within four weeks ;  Persons ;</t>
  </si>
  <si>
    <t>New South Wales ;  Preferred to work 35 to 39 hours ;  &gt; Available within four weeks ;  &gt; Males ;</t>
  </si>
  <si>
    <t>New South Wales ;  Preferred to work 35 to 39 hours ;  &gt; Available within four weeks ;  &gt; Females ;</t>
  </si>
  <si>
    <t>New South Wales ;  Preferred to work 35 to 39 hours ;  &gt;&gt; Looked for more work last year ;  Persons ;</t>
  </si>
  <si>
    <t>New South Wales ;  Preferred to work 35 to 39 hours ;  &gt;&gt; Looked for more work last year ;  &gt; Males ;</t>
  </si>
  <si>
    <t>New South Wales ;  Preferred to work 35 to 39 hours ;  &gt;&gt; Looked for more work last year ;  &gt; Females ;</t>
  </si>
  <si>
    <t>New South Wales ;  Preferred to work 35 to 39 hours ;  &gt;&gt; Did not look for more work last year ;  Persons ;</t>
  </si>
  <si>
    <t>New South Wales ;  Preferred to work 35 to 39 hours ;  &gt;&gt; Did not look for more work last year ;  &gt; Males ;</t>
  </si>
  <si>
    <t>New South Wales ;  Preferred to work 35 to 39 hours ;  &gt;&gt; Did not look for more work last year ;  &gt; Females ;</t>
  </si>
  <si>
    <t>New South Wales ;  Preferred to work 35 to 39 hours ;  &gt; Not available within four weeks ;  Persons ;</t>
  </si>
  <si>
    <t>New South Wales ;  Preferred to work 35 to 39 hours ;  &gt; Not available within four weeks ;  &gt; Males ;</t>
  </si>
  <si>
    <t>New South Wales ;  Preferred to work 35 to 39 hours ;  &gt; Not available within four weeks ;  &gt; Females ;</t>
  </si>
  <si>
    <t>New South Wales ;  Preferred to work 40 hours or more ;  Part-time workers who prefer more hours ;  Persons ;</t>
  </si>
  <si>
    <t>New South Wales ;  Preferred to work 40 hours or more ;  Part-time workers who prefer more hours ;  &gt; Males ;</t>
  </si>
  <si>
    <t>New South Wales ;  Preferred to work 40 hours or more ;  Part-time workers who prefer more hours ;  &gt; Females ;</t>
  </si>
  <si>
    <t>New South Wales ;  Preferred to work 40 hours or more ;  &gt; Available within four weeks ;  Persons ;</t>
  </si>
  <si>
    <t>New South Wales ;  Preferred to work 40 hours or more ;  &gt; Available within four weeks ;  &gt; Males ;</t>
  </si>
  <si>
    <t>New South Wales ;  Preferred to work 40 hours or more ;  &gt; Available within four weeks ;  &gt; Females ;</t>
  </si>
  <si>
    <t>New South Wales ;  Preferred to work 40 hours or more ;  &gt;&gt; Looked for more work last year ;  Persons ;</t>
  </si>
  <si>
    <t>New South Wales ;  Preferred to work 40 hours or more ;  &gt;&gt; Looked for more work last year ;  &gt; Males ;</t>
  </si>
  <si>
    <t>New South Wales ;  Preferred to work 40 hours or more ;  &gt;&gt; Looked for more work last year ;  &gt; Females ;</t>
  </si>
  <si>
    <t>New South Wales ;  Preferred to work 40 hours or more ;  &gt;&gt; Did not look for more work last year ;  Persons ;</t>
  </si>
  <si>
    <t>New South Wales ;  Preferred to work 40 hours or more ;  &gt;&gt; Did not look for more work last year ;  &gt; Males ;</t>
  </si>
  <si>
    <t>New South Wales ;  Preferred to work 40 hours or more ;  &gt;&gt; Did not look for more work last year ;  &gt; Females ;</t>
  </si>
  <si>
    <t>New South Wales ;  Preferred to work 40 hours or more ;  &gt; Not available within four weeks ;  Persons ;</t>
  </si>
  <si>
    <t>New South Wales ;  Preferred to work 40 hours or more ;  &gt; Not available within four weeks ;  &gt; Males ;</t>
  </si>
  <si>
    <t>New South Wales ;  Preferred to work 40 hours or more ;  &gt; Not available within four weeks ;  &gt; Females ;</t>
  </si>
  <si>
    <t>New South Wales ;  Preferred to work less than 10 extra hours ;  Part-time workers who prefer more hours ;  Persons ;</t>
  </si>
  <si>
    <t>New South Wales ;  Preferred to work less than 10 extra hours ;  Part-time workers who prefer more hours ;  &gt; Males ;</t>
  </si>
  <si>
    <t>New South Wales ;  Preferred to work less than 10 extra hours ;  Part-time workers who prefer more hours ;  &gt; Females ;</t>
  </si>
  <si>
    <t>New South Wales ;  Preferred to work less than 10 extra hours ;  &gt; Available within four weeks ;  Persons ;</t>
  </si>
  <si>
    <t>New South Wales ;  Preferred to work less than 10 extra hours ;  &gt; Available within four weeks ;  &gt; Males ;</t>
  </si>
  <si>
    <t>New South Wales ;  Preferred to work less than 10 extra hours ;  &gt; Available within four weeks ;  &gt; Females ;</t>
  </si>
  <si>
    <t>New South Wales ;  Preferred to work less than 10 extra hours ;  &gt;&gt; Looked for more work last year ;  Persons ;</t>
  </si>
  <si>
    <t>New South Wales ;  Preferred to work less than 10 extra hours ;  &gt;&gt; Looked for more work last year ;  &gt; Males ;</t>
  </si>
  <si>
    <t>New South Wales ;  Preferred to work less than 10 extra hours ;  &gt;&gt; Looked for more work last year ;  &gt; Females ;</t>
  </si>
  <si>
    <t>New South Wales ;  Preferred to work less than 10 extra hours ;  &gt;&gt; Did not look for more work last year ;  Persons ;</t>
  </si>
  <si>
    <t>New South Wales ;  Preferred to work less than 10 extra hours ;  &gt;&gt; Did not look for more work last year ;  &gt; Males ;</t>
  </si>
  <si>
    <t>New South Wales ;  Preferred to work less than 10 extra hours ;  &gt;&gt; Did not look for more work last year ;  &gt; Females ;</t>
  </si>
  <si>
    <t>New South Wales ;  Preferred to work less than 10 extra hours ;  &gt; Not available within four weeks ;  Persons ;</t>
  </si>
  <si>
    <t>New South Wales ;  Preferred to work less than 10 extra hours ;  &gt; Not available within four weeks ;  &gt; Males ;</t>
  </si>
  <si>
    <t>New South Wales ;  Preferred to work less than 10 extra hours ;  &gt; Not available within four weeks ;  &gt; Females ;</t>
  </si>
  <si>
    <t>New South Wales ;  Preferred to work 10 to 19 extra hours ;  Part-time workers who prefer more hours ;  Persons ;</t>
  </si>
  <si>
    <t>New South Wales ;  Preferred to work 10 to 19 extra hours ;  Part-time workers who prefer more hours ;  &gt; Males ;</t>
  </si>
  <si>
    <t>New South Wales ;  Preferred to work 10 to 19 extra hours ;  Part-time workers who prefer more hours ;  &gt; Females ;</t>
  </si>
  <si>
    <t>New South Wales ;  Preferred to work 10 to 19 extra hours ;  &gt; Available within four weeks ;  Persons ;</t>
  </si>
  <si>
    <t>New South Wales ;  Preferred to work 10 to 19 extra hours ;  &gt; Available within four weeks ;  &gt; Males ;</t>
  </si>
  <si>
    <t>New South Wales ;  Preferred to work 10 to 19 extra hours ;  &gt; Available within four weeks ;  &gt; Females ;</t>
  </si>
  <si>
    <t>New South Wales ;  Preferred to work 10 to 19 extra hours ;  &gt;&gt; Looked for more work last year ;  Persons ;</t>
  </si>
  <si>
    <t>New South Wales ;  Preferred to work 10 to 19 extra hours ;  &gt;&gt; Looked for more work last year ;  &gt; Males ;</t>
  </si>
  <si>
    <t>New South Wales ;  Preferred to work 10 to 19 extra hours ;  &gt;&gt; Looked for more work last year ;  &gt; Females ;</t>
  </si>
  <si>
    <t>New South Wales ;  Preferred to work 10 to 19 extra hours ;  &gt;&gt; Did not look for more work last year ;  Persons ;</t>
  </si>
  <si>
    <t>New South Wales ;  Preferred to work 10 to 19 extra hours ;  &gt;&gt; Did not look for more work last year ;  &gt; Males ;</t>
  </si>
  <si>
    <t>New South Wales ;  Preferred to work 10 to 19 extra hours ;  &gt;&gt; Did not look for more work last year ;  &gt; Females ;</t>
  </si>
  <si>
    <t>New South Wales ;  Preferred to work 10 to 19 extra hours ;  &gt; Not available within four weeks ;  Persons ;</t>
  </si>
  <si>
    <t>New South Wales ;  Preferred to work 10 to 19 extra hours ;  &gt; Not available within four weeks ;  &gt; Males ;</t>
  </si>
  <si>
    <t>New South Wales ;  Preferred to work 10 to 19 extra hours ;  &gt; Not available within four weeks ;  &gt; Females ;</t>
  </si>
  <si>
    <t>New South Wales ;  Preferred to work 20 to 29 extra hours ;  Part-time workers who prefer more hours ;  Persons ;</t>
  </si>
  <si>
    <t>New South Wales ;  Preferred to work 20 to 29 extra hours ;  Part-time workers who prefer more hours ;  &gt; Males ;</t>
  </si>
  <si>
    <t>New South Wales ;  Preferred to work 20 to 29 extra hours ;  Part-time workers who prefer more hours ;  &gt; Females ;</t>
  </si>
  <si>
    <t>New South Wales ;  Preferred to work 20 to 29 extra hours ;  &gt; Available within four weeks ;  Persons ;</t>
  </si>
  <si>
    <t>New South Wales ;  Preferred to work 20 to 29 extra hours ;  &gt; Available within four weeks ;  &gt; Males ;</t>
  </si>
  <si>
    <t>New South Wales ;  Preferred to work 20 to 29 extra hours ;  &gt; Available within four weeks ;  &gt; Females ;</t>
  </si>
  <si>
    <t>New South Wales ;  Preferred to work 20 to 29 extra hours ;  &gt;&gt; Looked for more work last year ;  Persons ;</t>
  </si>
  <si>
    <t>New South Wales ;  Preferred to work 20 to 29 extra hours ;  &gt;&gt; Looked for more work last year ;  &gt; Males ;</t>
  </si>
  <si>
    <t>New South Wales ;  Preferred to work 20 to 29 extra hours ;  &gt;&gt; Looked for more work last year ;  &gt; Females ;</t>
  </si>
  <si>
    <t>New South Wales ;  Preferred to work 20 to 29 extra hours ;  &gt;&gt; Did not look for more work last year ;  Persons ;</t>
  </si>
  <si>
    <t>New South Wales ;  Preferred to work 20 to 29 extra hours ;  &gt;&gt; Did not look for more work last year ;  &gt; Males ;</t>
  </si>
  <si>
    <t>New South Wales ;  Preferred to work 20 to 29 extra hours ;  &gt;&gt; Did not look for more work last year ;  &gt; Females ;</t>
  </si>
  <si>
    <t>New South Wales ;  Preferred to work 20 to 29 extra hours ;  &gt; Not available within four weeks ;  Persons ;</t>
  </si>
  <si>
    <t>New South Wales ;  Preferred to work 20 to 29 extra hours ;  &gt; Not available within four weeks ;  &gt; Males ;</t>
  </si>
  <si>
    <t>New South Wales ;  Preferred to work 20 to 29 extra hours ;  &gt; Not available within four weeks ;  &gt; Females ;</t>
  </si>
  <si>
    <t>New South Wales ;  Preferred to work 30 or more extra hours ;  Part-time workers who prefer more hours ;  Persons ;</t>
  </si>
  <si>
    <t>New South Wales ;  Preferred to work 30 or more extra hours ;  Part-time workers who prefer more hours ;  &gt; Males ;</t>
  </si>
  <si>
    <t>New South Wales ;  Preferred to work 30 or more extra hours ;  Part-time workers who prefer more hours ;  &gt; Females ;</t>
  </si>
  <si>
    <t>New South Wales ;  Preferred to work 30 or more extra hours ;  &gt; Available within four weeks ;  Persons ;</t>
  </si>
  <si>
    <t>New South Wales ;  Preferred to work 30 or more extra hours ;  &gt; Available within four weeks ;  &gt; Males ;</t>
  </si>
  <si>
    <t>New South Wales ;  Preferred to work 30 or more extra hours ;  &gt; Available within four weeks ;  &gt; Females ;</t>
  </si>
  <si>
    <t>New South Wales ;  Preferred to work 30 or more extra hours ;  &gt;&gt; Looked for more work last year ;  Persons ;</t>
  </si>
  <si>
    <t>New South Wales ;  Preferred to work 30 or more extra hours ;  &gt;&gt; Looked for more work last year ;  &gt; Males ;</t>
  </si>
  <si>
    <t>New South Wales ;  Preferred to work 30 or more extra hours ;  &gt;&gt; Looked for more work last year ;  &gt; Females ;</t>
  </si>
  <si>
    <t>New South Wales ;  Preferred to work 30 or more extra hours ;  &gt;&gt; Did not look for more work last year ;  Persons ;</t>
  </si>
  <si>
    <t>New South Wales ;  Preferred to work 30 or more extra hours ;  &gt;&gt; Did not look for more work last year ;  &gt; Males ;</t>
  </si>
  <si>
    <t>New South Wales ;  Preferred to work 30 or more extra hours ;  &gt;&gt; Did not look for more work last year ;  &gt; Females ;</t>
  </si>
  <si>
    <t>New South Wales ;  Preferred to work 30 or more extra hours ;  &gt; Not available within four weeks ;  Persons ;</t>
  </si>
  <si>
    <t>New South Wales ;  Preferred to work 30 or more extra hours ;  &gt; Not available within four weeks ;  &gt; Males ;</t>
  </si>
  <si>
    <t>New South Wales ;  Preferred to work 30 or more extra hours ;  &gt; Not available within four weeks ;  &gt; Females ;</t>
  </si>
  <si>
    <t>Victoria ;  Part-time workers who prefer more hours ;  Persons ;</t>
  </si>
  <si>
    <t>Victoria ;  Part-time workers who prefer more hours ;  &gt; Males ;</t>
  </si>
  <si>
    <t>Victoria ;  Part-time workers who prefer more hours ;  &gt; Females ;</t>
  </si>
  <si>
    <t>Victoria ;  &gt; Available within four weeks ;  Persons ;</t>
  </si>
  <si>
    <t>Victoria ;  &gt; Available within four weeks ;  &gt; Males ;</t>
  </si>
  <si>
    <t>Victoria ;  &gt; Available within four weeks ;  &gt; Females ;</t>
  </si>
  <si>
    <t>Victoria ;  &gt;&gt; Looked for more work last year ;  Persons ;</t>
  </si>
  <si>
    <t>Victoria ;  &gt;&gt; Looked for more work last year ;  &gt; Males ;</t>
  </si>
  <si>
    <t>Victoria ;  &gt;&gt; Looked for more work last year ;  &gt; Females ;</t>
  </si>
  <si>
    <t>Victoria ;  &gt;&gt; Did not look for more work last year ;  Persons ;</t>
  </si>
  <si>
    <t>Victoria ;  &gt;&gt; Did not look for more work last year ;  &gt; Males ;</t>
  </si>
  <si>
    <t>Victoria ;  &gt;&gt; Did not look for more work last year ;  &gt; Females ;</t>
  </si>
  <si>
    <t>Victoria ;  &gt; Not available within four weeks ;  Persons ;</t>
  </si>
  <si>
    <t>Victoria ;  &gt; Not available within four weeks ;  &gt; Males ;</t>
  </si>
  <si>
    <t>Victoria ;  &gt; Not available within four weeks ;  &gt; Females ;</t>
  </si>
  <si>
    <t>Victoria ;  Employees ;  Part-time workers who prefer more hours ;  Persons ;</t>
  </si>
  <si>
    <t>Victoria ;  Employees ;  Part-time workers who prefer more hours ;  &gt; Males ;</t>
  </si>
  <si>
    <t>Victoria ;  Employees ;  Part-time workers who prefer more hours ;  &gt; Females ;</t>
  </si>
  <si>
    <t>Victoria ;  Employees ;  &gt; Available within four weeks ;  Persons ;</t>
  </si>
  <si>
    <t>Victoria ;  Employees ;  &gt; Available within four weeks ;  &gt; Males ;</t>
  </si>
  <si>
    <t>Victoria ;  Employees ;  &gt; Available within four weeks ;  &gt; Females ;</t>
  </si>
  <si>
    <t>Victoria ;  Employees ;  &gt;&gt; Looked for more work last year ;  Persons ;</t>
  </si>
  <si>
    <t>Victoria ;  Employees ;  &gt;&gt; Looked for more work last year ;  &gt; Males ;</t>
  </si>
  <si>
    <t>Victoria ;  Employees ;  &gt;&gt; Looked for more work last year ;  &gt; Females ;</t>
  </si>
  <si>
    <t>Victoria ;  Employees ;  &gt;&gt; Did not look for more work last year ;  Persons ;</t>
  </si>
  <si>
    <t>Victoria ;  Employees ;  &gt;&gt; Did not look for more work last year ;  &gt; Males ;</t>
  </si>
  <si>
    <t>Victoria ;  Employees ;  &gt;&gt; Did not look for more work last year ;  &gt; Females ;</t>
  </si>
  <si>
    <t>Victoria ;  Employees ;  &gt; Not available within four weeks ;  Persons ;</t>
  </si>
  <si>
    <t>Victoria ;  Employees ;  &gt; Not available within four weeks ;  &gt; Males ;</t>
  </si>
  <si>
    <t>Victoria ;  Employees ;  &gt; Not available within four weeks ;  &gt; Females ;</t>
  </si>
  <si>
    <t>Victoria ;  Own account workers ;  Part-time workers who prefer more hours ;  Persons ;</t>
  </si>
  <si>
    <t>Victoria ;  Own account workers ;  Part-time workers who prefer more hours ;  &gt; Males ;</t>
  </si>
  <si>
    <t>Victoria ;  Own account workers ;  Part-time workers who prefer more hours ;  &gt; Females ;</t>
  </si>
  <si>
    <t>Victoria ;  Own account workers ;  &gt; Available within four weeks ;  Persons ;</t>
  </si>
  <si>
    <t>Victoria ;  Own account workers ;  &gt; Available within four weeks ;  &gt; Males ;</t>
  </si>
  <si>
    <t>Victoria ;  Own account workers ;  &gt; Available within four weeks ;  &gt; Females ;</t>
  </si>
  <si>
    <t>Victoria ;  Own account workers ;  &gt;&gt; Looked for more work last year ;  Persons ;</t>
  </si>
  <si>
    <t>Victoria ;  Own account workers ;  &gt;&gt; Looked for more work last year ;  &gt; Males ;</t>
  </si>
  <si>
    <t>Victoria ;  Own account workers ;  &gt;&gt; Looked for more work last year ;  &gt; Females ;</t>
  </si>
  <si>
    <t>Victoria ;  Own account workers ;  &gt;&gt; Did not look for more work last year ;  Persons ;</t>
  </si>
  <si>
    <t>Victoria ;  Own account workers ;  &gt;&gt; Did not look for more work last year ;  &gt; Males ;</t>
  </si>
  <si>
    <t>Victoria ;  Own account workers ;  &gt;&gt; Did not look for more work last year ;  &gt; Females ;</t>
  </si>
  <si>
    <t>Victoria ;  Own account workers ;  &gt; Not available within four weeks ;  Persons ;</t>
  </si>
  <si>
    <t>Victoria ;  Own account workers ;  &gt; Not available within four weeks ;  &gt; Males ;</t>
  </si>
  <si>
    <t>Victoria ;  Own account workers ;  &gt; Not available within four weeks ;  &gt; Females ;</t>
  </si>
  <si>
    <t>Victoria ;  Preferred to work less than 30 hours ;  Part-time workers who prefer more hours ;  Persons ;</t>
  </si>
  <si>
    <t>Victoria ;  Preferred to work less than 30 hours ;  Part-time workers who prefer more hours ;  &gt; Males ;</t>
  </si>
  <si>
    <t>Victoria ;  Preferred to work less than 30 hours ;  Part-time workers who prefer more hours ;  &gt; Females ;</t>
  </si>
  <si>
    <t>Victoria ;  Preferred to work less than 30 hours ;  &gt; Available within four weeks ;  Persons ;</t>
  </si>
  <si>
    <t>Victoria ;  Preferred to work less than 30 hours ;  &gt; Available within four weeks ;  &gt; Males ;</t>
  </si>
  <si>
    <t>Victoria ;  Preferred to work less than 30 hours ;  &gt; Available within four weeks ;  &gt; Females ;</t>
  </si>
  <si>
    <t>Victoria ;  Preferred to work less than 30 hours ;  &gt;&gt; Looked for more work last year ;  Persons ;</t>
  </si>
  <si>
    <t>Victoria ;  Preferred to work less than 30 hours ;  &gt;&gt; Looked for more work last year ;  &gt; Males ;</t>
  </si>
  <si>
    <t>Victoria ;  Preferred to work less than 30 hours ;  &gt;&gt; Looked for more work last year ;  &gt; Females ;</t>
  </si>
  <si>
    <t>Victoria ;  Preferred to work less than 30 hours ;  &gt;&gt; Did not look for more work last year ;  Persons ;</t>
  </si>
  <si>
    <t>Victoria ;  Preferred to work less than 30 hours ;  &gt;&gt; Did not look for more work last year ;  &gt; Males ;</t>
  </si>
  <si>
    <t>Victoria ;  Preferred to work less than 30 hours ;  &gt;&gt; Did not look for more work last year ;  &gt; Females ;</t>
  </si>
  <si>
    <t>Victoria ;  Preferred to work less than 30 hours ;  &gt; Not available within four weeks ;  Persons ;</t>
  </si>
  <si>
    <t>Victoria ;  Preferred to work less than 30 hours ;  &gt; Not available within four weeks ;  &gt; Males ;</t>
  </si>
  <si>
    <t>Victoria ;  Preferred to work less than 30 hours ;  &gt; Not available within four weeks ;  &gt; Females ;</t>
  </si>
  <si>
    <t>Victoria ;  Preferred to work 30 to 34 hours ;  Part-time workers who prefer more hours ;  Persons ;</t>
  </si>
  <si>
    <t>Victoria ;  Preferred to work 30 to 34 hours ;  Part-time workers who prefer more hours ;  &gt; Males ;</t>
  </si>
  <si>
    <t>Victoria ;  Preferred to work 30 to 34 hours ;  Part-time workers who prefer more hours ;  &gt; Females ;</t>
  </si>
  <si>
    <t>Victoria ;  Preferred to work 30 to 34 hours ;  &gt; Available within four weeks ;  Persons ;</t>
  </si>
  <si>
    <t>Victoria ;  Preferred to work 30 to 34 hours ;  &gt; Available within four weeks ;  &gt; Males ;</t>
  </si>
  <si>
    <t>Victoria ;  Preferred to work 30 to 34 hours ;  &gt; Available within four weeks ;  &gt; Females ;</t>
  </si>
  <si>
    <t>Victoria ;  Preferred to work 30 to 34 hours ;  &gt;&gt; Looked for more work last year ;  Persons ;</t>
  </si>
  <si>
    <t>Victoria ;  Preferred to work 30 to 34 hours ;  &gt;&gt; Looked for more work last year ;  &gt; Males ;</t>
  </si>
  <si>
    <t>Victoria ;  Preferred to work 30 to 34 hours ;  &gt;&gt; Looked for more work last year ;  &gt; Females ;</t>
  </si>
  <si>
    <t>Victoria ;  Preferred to work 30 to 34 hours ;  &gt;&gt; Did not look for more work last year ;  Persons ;</t>
  </si>
  <si>
    <t>Victoria ;  Preferred to work 30 to 34 hours ;  &gt;&gt; Did not look for more work last year ;  &gt; Males ;</t>
  </si>
  <si>
    <t>Victoria ;  Preferred to work 30 to 34 hours ;  &gt;&gt; Did not look for more work last year ;  &gt; Females ;</t>
  </si>
  <si>
    <t>Victoria ;  Preferred to work 30 to 34 hours ;  &gt; Not available within four weeks ;  Persons ;</t>
  </si>
  <si>
    <t>Victoria ;  Preferred to work 30 to 34 hours ;  &gt; Not available within four weeks ;  &gt; Males ;</t>
  </si>
  <si>
    <t>Victoria ;  Preferred to work 30 to 34 hours ;  &gt; Not available within four weeks ;  &gt; Females ;</t>
  </si>
  <si>
    <t>Victoria ;  Preferred to work 35 to 39 hours ;  Part-time workers who prefer more hours ;  Persons ;</t>
  </si>
  <si>
    <t>Victoria ;  Preferred to work 35 to 39 hours ;  Part-time workers who prefer more hours ;  &gt; Males ;</t>
  </si>
  <si>
    <t>Victoria ;  Preferred to work 35 to 39 hours ;  Part-time workers who prefer more hours ;  &gt; Females ;</t>
  </si>
  <si>
    <t>Victoria ;  Preferred to work 35 to 39 hours ;  &gt; Available within four weeks ;  Persons ;</t>
  </si>
  <si>
    <t>Victoria ;  Preferred to work 35 to 39 hours ;  &gt; Available within four weeks ;  &gt; Males ;</t>
  </si>
  <si>
    <t>Victoria ;  Preferred to work 35 to 39 hours ;  &gt; Available within four weeks ;  &gt; Females ;</t>
  </si>
  <si>
    <t>Victoria ;  Preferred to work 35 to 39 hours ;  &gt;&gt; Looked for more work last year ;  Persons ;</t>
  </si>
  <si>
    <t>Victoria ;  Preferred to work 35 to 39 hours ;  &gt;&gt; Looked for more work last year ;  &gt; Males ;</t>
  </si>
  <si>
    <t>Victoria ;  Preferred to work 35 to 39 hours ;  &gt;&gt; Looked for more work last year ;  &gt; Females ;</t>
  </si>
  <si>
    <t>Victoria ;  Preferred to work 35 to 39 hours ;  &gt;&gt; Did not look for more work last year ;  Persons ;</t>
  </si>
  <si>
    <t>Victoria ;  Preferred to work 35 to 39 hours ;  &gt;&gt; Did not look for more work last year ;  &gt; Males ;</t>
  </si>
  <si>
    <t>Victoria ;  Preferred to work 35 to 39 hours ;  &gt;&gt; Did not look for more work last year ;  &gt; Females ;</t>
  </si>
  <si>
    <t>Victoria ;  Preferred to work 35 to 39 hours ;  &gt; Not available within four weeks ;  Persons ;</t>
  </si>
  <si>
    <t>Victoria ;  Preferred to work 35 to 39 hours ;  &gt; Not available within four weeks ;  &gt; Males ;</t>
  </si>
  <si>
    <t>Victoria ;  Preferred to work 35 to 39 hours ;  &gt; Not available within four weeks ;  &gt; Females ;</t>
  </si>
  <si>
    <t>Victoria ;  Preferred to work 40 hours or more ;  Part-time workers who prefer more hours ;  Persons ;</t>
  </si>
  <si>
    <t>Victoria ;  Preferred to work 40 hours or more ;  Part-time workers who prefer more hours ;  &gt; Males ;</t>
  </si>
  <si>
    <t>Victoria ;  Preferred to work 40 hours or more ;  Part-time workers who prefer more hours ;  &gt; Females ;</t>
  </si>
  <si>
    <t>Victoria ;  Preferred to work 40 hours or more ;  &gt; Available within four weeks ;  Persons ;</t>
  </si>
  <si>
    <t>Victoria ;  Preferred to work 40 hours or more ;  &gt; Available within four weeks ;  &gt; Males ;</t>
  </si>
  <si>
    <t>A125251782T</t>
  </si>
  <si>
    <t>A125239902W</t>
  </si>
  <si>
    <t>A125237526T</t>
  </si>
  <si>
    <t>A125261286T</t>
  </si>
  <si>
    <t>A125249406W</t>
  </si>
  <si>
    <t>A125230382R</t>
  </si>
  <si>
    <t>A125254142X</t>
  </si>
  <si>
    <t>A125242262V</t>
  </si>
  <si>
    <t>A125235134V</t>
  </si>
  <si>
    <t>A125258894L</t>
  </si>
  <si>
    <t>A125247014X</t>
  </si>
  <si>
    <t>A125232758L</t>
  </si>
  <si>
    <t>A125256518W</t>
  </si>
  <si>
    <t>A125244638T</t>
  </si>
  <si>
    <t>A125228006V</t>
  </si>
  <si>
    <t>A125251766T</t>
  </si>
  <si>
    <t>A125239886J</t>
  </si>
  <si>
    <t>A125237510X</t>
  </si>
  <si>
    <t>A125261270X</t>
  </si>
  <si>
    <t>A125249390R</t>
  </si>
  <si>
    <t>A125230362F</t>
  </si>
  <si>
    <t>A125254122R</t>
  </si>
  <si>
    <t>A125242242K</t>
  </si>
  <si>
    <t>A125235114K</t>
  </si>
  <si>
    <t>A125258874C</t>
  </si>
  <si>
    <t>A125246994X</t>
  </si>
  <si>
    <t>A125232738C</t>
  </si>
  <si>
    <t>A125256498X</t>
  </si>
  <si>
    <t>A125244618J</t>
  </si>
  <si>
    <t>A125227986V</t>
  </si>
  <si>
    <t>A125251746J</t>
  </si>
  <si>
    <t>A125239866X</t>
  </si>
  <si>
    <t>A125237490A</t>
  </si>
  <si>
    <t>A125261250R</t>
  </si>
  <si>
    <t>A125249370F</t>
  </si>
  <si>
    <t>A125230386X</t>
  </si>
  <si>
    <t>A125254146J</t>
  </si>
  <si>
    <t>A125242266C</t>
  </si>
  <si>
    <t>A125235138C</t>
  </si>
  <si>
    <t>A125258898W</t>
  </si>
  <si>
    <t>A125247018J</t>
  </si>
  <si>
    <t>A125232762C</t>
  </si>
  <si>
    <t>A125256522L</t>
  </si>
  <si>
    <t>A125244642J</t>
  </si>
  <si>
    <t>A125228010K</t>
  </si>
  <si>
    <t>A125251770J</t>
  </si>
  <si>
    <t>A125239890X</t>
  </si>
  <si>
    <t>A125237514J</t>
  </si>
  <si>
    <t>A125261274J</t>
  </si>
  <si>
    <t>A125249394X</t>
  </si>
  <si>
    <t>A125230390R</t>
  </si>
  <si>
    <t>A125254150X</t>
  </si>
  <si>
    <t>A125242270V</t>
  </si>
  <si>
    <t>A125235142V</t>
  </si>
  <si>
    <t>A125258902A</t>
  </si>
  <si>
    <t>A125247022X</t>
  </si>
  <si>
    <t>A125232766L</t>
  </si>
  <si>
    <t>A125256526W</t>
  </si>
  <si>
    <t>A125244646T</t>
  </si>
  <si>
    <t>A125228014V</t>
  </si>
  <si>
    <t>A125251774T</t>
  </si>
  <si>
    <t>A125239894J</t>
  </si>
  <si>
    <t>A125237518T</t>
  </si>
  <si>
    <t>A125261278T</t>
  </si>
  <si>
    <t>A125249398J</t>
  </si>
  <si>
    <t>A125230366R</t>
  </si>
  <si>
    <t>A125254126X</t>
  </si>
  <si>
    <t>A125242246V</t>
  </si>
  <si>
    <t>A125235118V</t>
  </si>
  <si>
    <t>A125258878L</t>
  </si>
  <si>
    <t>A125246998J</t>
  </si>
  <si>
    <t>A125232742V</t>
  </si>
  <si>
    <t>A125256502C</t>
  </si>
  <si>
    <t>A125244622X</t>
  </si>
  <si>
    <t>A125227990K</t>
  </si>
  <si>
    <t>A125251750X</t>
  </si>
  <si>
    <t>A125239870R</t>
  </si>
  <si>
    <t>A125237494K</t>
  </si>
  <si>
    <t>A125261254X</t>
  </si>
  <si>
    <t>A125249374R</t>
  </si>
  <si>
    <t>A125230370F</t>
  </si>
  <si>
    <t>A125254130R</t>
  </si>
  <si>
    <t>A125242250K</t>
  </si>
  <si>
    <t>A125235122K</t>
  </si>
  <si>
    <t>A125258882C</t>
  </si>
  <si>
    <t>A125247002R</t>
  </si>
  <si>
    <t>A125232746C</t>
  </si>
  <si>
    <t>A125256506L</t>
  </si>
  <si>
    <t>A125244626J</t>
  </si>
  <si>
    <t>A125227994V</t>
  </si>
  <si>
    <t>A125251754J</t>
  </si>
  <si>
    <t>A125239874X</t>
  </si>
  <si>
    <t>A125237498V</t>
  </si>
  <si>
    <t>A125261258J</t>
  </si>
  <si>
    <t>A125249378X</t>
  </si>
  <si>
    <t>A125230374R</t>
  </si>
  <si>
    <t>A125254134X</t>
  </si>
  <si>
    <t>A125242254V</t>
  </si>
  <si>
    <t>A125235126V</t>
  </si>
  <si>
    <t>A125258886L</t>
  </si>
  <si>
    <t>A125247006X</t>
  </si>
  <si>
    <t>A125232750V</t>
  </si>
  <si>
    <t>A125256510C</t>
  </si>
  <si>
    <t>A125244630X</t>
  </si>
  <si>
    <t>A125227998C</t>
  </si>
  <si>
    <t>A125251758T</t>
  </si>
  <si>
    <t>A125239878J</t>
  </si>
  <si>
    <t>A125237502X</t>
  </si>
  <si>
    <t>A125261262X</t>
  </si>
  <si>
    <t>A125249382R</t>
  </si>
  <si>
    <t>A125230358R</t>
  </si>
  <si>
    <t>A125254118X</t>
  </si>
  <si>
    <t>A125242238V</t>
  </si>
  <si>
    <t>A125235110A</t>
  </si>
  <si>
    <t>A125258870V</t>
  </si>
  <si>
    <t>A125246990R</t>
  </si>
  <si>
    <t>A125232734V</t>
  </si>
  <si>
    <t>A125256494R</t>
  </si>
  <si>
    <t>A125244614X</t>
  </si>
  <si>
    <t>A125227982K</t>
  </si>
  <si>
    <t>A125251742X</t>
  </si>
  <si>
    <t>A125239862R</t>
  </si>
  <si>
    <t>A125237486K</t>
  </si>
  <si>
    <t>A125261246X</t>
  </si>
  <si>
    <t>A125249366R</t>
  </si>
  <si>
    <t>A125230394X</t>
  </si>
  <si>
    <t>A125254154J</t>
  </si>
  <si>
    <t>A125242274C</t>
  </si>
  <si>
    <t>A125235146C</t>
  </si>
  <si>
    <t>A125258906K</t>
  </si>
  <si>
    <t>A125247026J</t>
  </si>
  <si>
    <t>A125232770C</t>
  </si>
  <si>
    <t>A125256530L</t>
  </si>
  <si>
    <t>A125244650J</t>
  </si>
  <si>
    <t>A125228018C</t>
  </si>
  <si>
    <t>A125251778A</t>
  </si>
  <si>
    <t>A125239898T</t>
  </si>
  <si>
    <t>A125237522J</t>
  </si>
  <si>
    <t>A125261282J</t>
  </si>
  <si>
    <t>A125249402L</t>
  </si>
  <si>
    <t>A125230378X</t>
  </si>
  <si>
    <t>A125254138J</t>
  </si>
  <si>
    <t>A125242258C</t>
  </si>
  <si>
    <t>A125235130K</t>
  </si>
  <si>
    <t>A125258890C</t>
  </si>
  <si>
    <t>A125247010R</t>
  </si>
  <si>
    <t>A125232754C</t>
  </si>
  <si>
    <t>A125256514L</t>
  </si>
  <si>
    <t>A125244634J</t>
  </si>
  <si>
    <t>A125228002K</t>
  </si>
  <si>
    <t>A125251762J</t>
  </si>
  <si>
    <t>A125239882X</t>
  </si>
  <si>
    <t>A125237506J</t>
  </si>
  <si>
    <t>A125261266J</t>
  </si>
  <si>
    <t>A125249386X</t>
  </si>
  <si>
    <t>A125230222C</t>
  </si>
  <si>
    <t>A125253982W</t>
  </si>
  <si>
    <t>A125242102J</t>
  </si>
  <si>
    <t>A125234974T</t>
  </si>
  <si>
    <t>A125258734A</t>
  </si>
  <si>
    <t>A125246854W</t>
  </si>
  <si>
    <t>A125232598L</t>
  </si>
  <si>
    <t>A125256358W</t>
  </si>
  <si>
    <t>A125244478T</t>
  </si>
  <si>
    <t>A125227846T</t>
  </si>
  <si>
    <t>A125251606F</t>
  </si>
  <si>
    <t>A125239726W</t>
  </si>
  <si>
    <t>A125237350X</t>
  </si>
  <si>
    <t>A125261110L</t>
  </si>
  <si>
    <t>A125249230C</t>
  </si>
  <si>
    <t>A125230206C</t>
  </si>
  <si>
    <t>A125253966W</t>
  </si>
  <si>
    <t>A125242086V</t>
  </si>
  <si>
    <t>A125234958T</t>
  </si>
  <si>
    <t>A125258718A</t>
  </si>
  <si>
    <t>A125246838W</t>
  </si>
  <si>
    <t>A125232582V</t>
  </si>
  <si>
    <t>A125256342C</t>
  </si>
  <si>
    <t>A125244462X</t>
  </si>
  <si>
    <t>A125227830X</t>
  </si>
  <si>
    <t>A125251590X</t>
  </si>
  <si>
    <t>A125239710C</t>
  </si>
  <si>
    <t>A125237334X</t>
  </si>
  <si>
    <t>A125261094X</t>
  </si>
  <si>
    <t>A125249214C</t>
  </si>
  <si>
    <t>A125230186F</t>
  </si>
  <si>
    <t>A125253946L</t>
  </si>
  <si>
    <t>A125242066K</t>
  </si>
  <si>
    <t>A125234938J</t>
  </si>
  <si>
    <t>A125258698C</t>
  </si>
  <si>
    <t>A125246818L</t>
  </si>
  <si>
    <t>A125232562K</t>
  </si>
  <si>
    <t>A125256322V</t>
  </si>
  <si>
    <t>A125244442R</t>
  </si>
  <si>
    <t>A125227810R</t>
  </si>
  <si>
    <t>A125251570R</t>
  </si>
  <si>
    <t>A125239690F</t>
  </si>
  <si>
    <t>A125237314R</t>
  </si>
  <si>
    <t>A125261074R</t>
  </si>
  <si>
    <t>A125249194F</t>
  </si>
  <si>
    <t>A125230210V</t>
  </si>
  <si>
    <t>A125253970L</t>
  </si>
  <si>
    <t>A125242090K</t>
  </si>
  <si>
    <t>A125234962J</t>
  </si>
  <si>
    <t>A125258722T</t>
  </si>
  <si>
    <t>A125246842L</t>
  </si>
  <si>
    <t>A125232586C</t>
  </si>
  <si>
    <t>A125256346L</t>
  </si>
  <si>
    <t>A125244466J</t>
  </si>
  <si>
    <t>A125227834J</t>
  </si>
  <si>
    <t>A125251594J</t>
  </si>
  <si>
    <t>A125239714L</t>
  </si>
  <si>
    <t>A125237338J</t>
  </si>
  <si>
    <t>A125261098J</t>
  </si>
  <si>
    <t>A125249218L</t>
  </si>
  <si>
    <t>A125230214C</t>
  </si>
  <si>
    <t>A125253974W</t>
  </si>
  <si>
    <t>A125242094V</t>
  </si>
  <si>
    <t>A125234966T</t>
  </si>
  <si>
    <t>A125258726A</t>
  </si>
  <si>
    <t>A125246846W</t>
  </si>
  <si>
    <t>A125232590V</t>
  </si>
  <si>
    <t>A125256350C</t>
  </si>
  <si>
    <t>A125244470X</t>
  </si>
  <si>
    <t>A125227838T</t>
  </si>
  <si>
    <t>A125251598T</t>
  </si>
  <si>
    <t>A125239718W</t>
  </si>
  <si>
    <t>A125237342X</t>
  </si>
  <si>
    <t>A125261102L</t>
  </si>
  <si>
    <t>A125249222C</t>
  </si>
  <si>
    <t>A125230190W</t>
  </si>
  <si>
    <t>A125253950C</t>
  </si>
  <si>
    <t>A125242070A</t>
  </si>
  <si>
    <t>A125234942X</t>
  </si>
  <si>
    <t>A125258702J</t>
  </si>
  <si>
    <t>A125246822C</t>
  </si>
  <si>
    <t>A125232566V</t>
  </si>
  <si>
    <t>A125256326C</t>
  </si>
  <si>
    <t>A125244446X</t>
  </si>
  <si>
    <t>A125227814X</t>
  </si>
  <si>
    <t>A125251574X</t>
  </si>
  <si>
    <t>A125239694R</t>
  </si>
  <si>
    <t>A125237318X</t>
  </si>
  <si>
    <t>A125261078X</t>
  </si>
  <si>
    <t>A125249198R</t>
  </si>
  <si>
    <t>A125230194F</t>
  </si>
  <si>
    <t>A125253954L</t>
  </si>
  <si>
    <t>A125242074K</t>
  </si>
  <si>
    <t>A125234946J</t>
  </si>
  <si>
    <t>A125258706T</t>
  </si>
  <si>
    <t>Victoria ;  Preferred to work 40 hours or more ;  &gt; Available within four weeks ;  &gt; Females ;</t>
  </si>
  <si>
    <t>Victoria ;  Preferred to work 40 hours or more ;  &gt;&gt; Looked for more work last year ;  Persons ;</t>
  </si>
  <si>
    <t>Victoria ;  Preferred to work 40 hours or more ;  &gt;&gt; Looked for more work last year ;  &gt; Males ;</t>
  </si>
  <si>
    <t>Victoria ;  Preferred to work 40 hours or more ;  &gt;&gt; Looked for more work last year ;  &gt; Females ;</t>
  </si>
  <si>
    <t>Victoria ;  Preferred to work 40 hours or more ;  &gt;&gt; Did not look for more work last year ;  Persons ;</t>
  </si>
  <si>
    <t>Victoria ;  Preferred to work 40 hours or more ;  &gt;&gt; Did not look for more work last year ;  &gt; Males ;</t>
  </si>
  <si>
    <t>Victoria ;  Preferred to work 40 hours or more ;  &gt;&gt; Did not look for more work last year ;  &gt; Females ;</t>
  </si>
  <si>
    <t>Victoria ;  Preferred to work 40 hours or more ;  &gt; Not available within four weeks ;  Persons ;</t>
  </si>
  <si>
    <t>Victoria ;  Preferred to work 40 hours or more ;  &gt; Not available within four weeks ;  &gt; Males ;</t>
  </si>
  <si>
    <t>Victoria ;  Preferred to work 40 hours or more ;  &gt; Not available within four weeks ;  &gt; Females ;</t>
  </si>
  <si>
    <t>Victoria ;  Preferred to work less than 10 extra hours ;  Part-time workers who prefer more hours ;  Persons ;</t>
  </si>
  <si>
    <t>Victoria ;  Preferred to work less than 10 extra hours ;  Part-time workers who prefer more hours ;  &gt; Males ;</t>
  </si>
  <si>
    <t>Victoria ;  Preferred to work less than 10 extra hours ;  Part-time workers who prefer more hours ;  &gt; Females ;</t>
  </si>
  <si>
    <t>Victoria ;  Preferred to work less than 10 extra hours ;  &gt; Available within four weeks ;  Persons ;</t>
  </si>
  <si>
    <t>Victoria ;  Preferred to work less than 10 extra hours ;  &gt; Available within four weeks ;  &gt; Males ;</t>
  </si>
  <si>
    <t>Victoria ;  Preferred to work less than 10 extra hours ;  &gt; Available within four weeks ;  &gt; Females ;</t>
  </si>
  <si>
    <t>Victoria ;  Preferred to work less than 10 extra hours ;  &gt;&gt; Looked for more work last year ;  Persons ;</t>
  </si>
  <si>
    <t>Victoria ;  Preferred to work less than 10 extra hours ;  &gt;&gt; Looked for more work last year ;  &gt; Males ;</t>
  </si>
  <si>
    <t>Victoria ;  Preferred to work less than 10 extra hours ;  &gt;&gt; Looked for more work last year ;  &gt; Females ;</t>
  </si>
  <si>
    <t>Victoria ;  Preferred to work less than 10 extra hours ;  &gt;&gt; Did not look for more work last year ;  Persons ;</t>
  </si>
  <si>
    <t>Victoria ;  Preferred to work less than 10 extra hours ;  &gt;&gt; Did not look for more work last year ;  &gt; Males ;</t>
  </si>
  <si>
    <t>Victoria ;  Preferred to work less than 10 extra hours ;  &gt;&gt; Did not look for more work last year ;  &gt; Females ;</t>
  </si>
  <si>
    <t>Victoria ;  Preferred to work less than 10 extra hours ;  &gt; Not available within four weeks ;  Persons ;</t>
  </si>
  <si>
    <t>Victoria ;  Preferred to work less than 10 extra hours ;  &gt; Not available within four weeks ;  &gt; Males ;</t>
  </si>
  <si>
    <t>Victoria ;  Preferred to work less than 10 extra hours ;  &gt; Not available within four weeks ;  &gt; Females ;</t>
  </si>
  <si>
    <t>Victoria ;  Preferred to work 10 to 19 extra hours ;  Part-time workers who prefer more hours ;  Persons ;</t>
  </si>
  <si>
    <t>Victoria ;  Preferred to work 10 to 19 extra hours ;  Part-time workers who prefer more hours ;  &gt; Males ;</t>
  </si>
  <si>
    <t>Victoria ;  Preferred to work 10 to 19 extra hours ;  Part-time workers who prefer more hours ;  &gt; Females ;</t>
  </si>
  <si>
    <t>Victoria ;  Preferred to work 10 to 19 extra hours ;  &gt; Available within four weeks ;  Persons ;</t>
  </si>
  <si>
    <t>Victoria ;  Preferred to work 10 to 19 extra hours ;  &gt; Available within four weeks ;  &gt; Males ;</t>
  </si>
  <si>
    <t>Victoria ;  Preferred to work 10 to 19 extra hours ;  &gt; Available within four weeks ;  &gt; Females ;</t>
  </si>
  <si>
    <t>Victoria ;  Preferred to work 10 to 19 extra hours ;  &gt;&gt; Looked for more work last year ;  Persons ;</t>
  </si>
  <si>
    <t>Victoria ;  Preferred to work 10 to 19 extra hours ;  &gt;&gt; Looked for more work last year ;  &gt; Males ;</t>
  </si>
  <si>
    <t>Victoria ;  Preferred to work 10 to 19 extra hours ;  &gt;&gt; Looked for more work last year ;  &gt; Females ;</t>
  </si>
  <si>
    <t>Victoria ;  Preferred to work 10 to 19 extra hours ;  &gt;&gt; Did not look for more work last year ;  Persons ;</t>
  </si>
  <si>
    <t>Victoria ;  Preferred to work 10 to 19 extra hours ;  &gt;&gt; Did not look for more work last year ;  &gt; Males ;</t>
  </si>
  <si>
    <t>Victoria ;  Preferred to work 10 to 19 extra hours ;  &gt;&gt; Did not look for more work last year ;  &gt; Females ;</t>
  </si>
  <si>
    <t>Victoria ;  Preferred to work 10 to 19 extra hours ;  &gt; Not available within four weeks ;  Persons ;</t>
  </si>
  <si>
    <t>Victoria ;  Preferred to work 10 to 19 extra hours ;  &gt; Not available within four weeks ;  &gt; Males ;</t>
  </si>
  <si>
    <t>Victoria ;  Preferred to work 10 to 19 extra hours ;  &gt; Not available within four weeks ;  &gt; Females ;</t>
  </si>
  <si>
    <t>Victoria ;  Preferred to work 20 to 29 extra hours ;  Part-time workers who prefer more hours ;  Persons ;</t>
  </si>
  <si>
    <t>Victoria ;  Preferred to work 20 to 29 extra hours ;  Part-time workers who prefer more hours ;  &gt; Males ;</t>
  </si>
  <si>
    <t>Victoria ;  Preferred to work 20 to 29 extra hours ;  Part-time workers who prefer more hours ;  &gt; Females ;</t>
  </si>
  <si>
    <t>Victoria ;  Preferred to work 20 to 29 extra hours ;  &gt; Available within four weeks ;  Persons ;</t>
  </si>
  <si>
    <t>Victoria ;  Preferred to work 20 to 29 extra hours ;  &gt; Available within four weeks ;  &gt; Males ;</t>
  </si>
  <si>
    <t>Victoria ;  Preferred to work 20 to 29 extra hours ;  &gt; Available within four weeks ;  &gt; Females ;</t>
  </si>
  <si>
    <t>Victoria ;  Preferred to work 20 to 29 extra hours ;  &gt;&gt; Looked for more work last year ;  Persons ;</t>
  </si>
  <si>
    <t>Victoria ;  Preferred to work 20 to 29 extra hours ;  &gt;&gt; Looked for more work last year ;  &gt; Males ;</t>
  </si>
  <si>
    <t>Victoria ;  Preferred to work 20 to 29 extra hours ;  &gt;&gt; Looked for more work last year ;  &gt; Females ;</t>
  </si>
  <si>
    <t>Victoria ;  Preferred to work 20 to 29 extra hours ;  &gt;&gt; Did not look for more work last year ;  Persons ;</t>
  </si>
  <si>
    <t>Victoria ;  Preferred to work 20 to 29 extra hours ;  &gt;&gt; Did not look for more work last year ;  &gt; Males ;</t>
  </si>
  <si>
    <t>Victoria ;  Preferred to work 20 to 29 extra hours ;  &gt;&gt; Did not look for more work last year ;  &gt; Females ;</t>
  </si>
  <si>
    <t>Victoria ;  Preferred to work 20 to 29 extra hours ;  &gt; Not available within four weeks ;  Persons ;</t>
  </si>
  <si>
    <t>Victoria ;  Preferred to work 20 to 29 extra hours ;  &gt; Not available within four weeks ;  &gt; Males ;</t>
  </si>
  <si>
    <t>Victoria ;  Preferred to work 20 to 29 extra hours ;  &gt; Not available within four weeks ;  &gt; Females ;</t>
  </si>
  <si>
    <t>Victoria ;  Preferred to work 30 or more extra hours ;  Part-time workers who prefer more hours ;  Persons ;</t>
  </si>
  <si>
    <t>Victoria ;  Preferred to work 30 or more extra hours ;  Part-time workers who prefer more hours ;  &gt; Males ;</t>
  </si>
  <si>
    <t>Victoria ;  Preferred to work 30 or more extra hours ;  Part-time workers who prefer more hours ;  &gt; Females ;</t>
  </si>
  <si>
    <t>Victoria ;  Preferred to work 30 or more extra hours ;  &gt; Available within four weeks ;  Persons ;</t>
  </si>
  <si>
    <t>Victoria ;  Preferred to work 30 or more extra hours ;  &gt; Available within four weeks ;  &gt; Males ;</t>
  </si>
  <si>
    <t>Victoria ;  Preferred to work 30 or more extra hours ;  &gt; Available within four weeks ;  &gt; Females ;</t>
  </si>
  <si>
    <t>Victoria ;  Preferred to work 30 or more extra hours ;  &gt;&gt; Looked for more work last year ;  Persons ;</t>
  </si>
  <si>
    <t>Victoria ;  Preferred to work 30 or more extra hours ;  &gt;&gt; Looked for more work last year ;  &gt; Males ;</t>
  </si>
  <si>
    <t>Victoria ;  Preferred to work 30 or more extra hours ;  &gt;&gt; Looked for more work last year ;  &gt; Females ;</t>
  </si>
  <si>
    <t>Victoria ;  Preferred to work 30 or more extra hours ;  &gt;&gt; Did not look for more work last year ;  Persons ;</t>
  </si>
  <si>
    <t>Victoria ;  Preferred to work 30 or more extra hours ;  &gt;&gt; Did not look for more work last year ;  &gt; Males ;</t>
  </si>
  <si>
    <t>Victoria ;  Preferred to work 30 or more extra hours ;  &gt;&gt; Did not look for more work last year ;  &gt; Females ;</t>
  </si>
  <si>
    <t>Victoria ;  Preferred to work 30 or more extra hours ;  &gt; Not available within four weeks ;  Persons ;</t>
  </si>
  <si>
    <t>Victoria ;  Preferred to work 30 or more extra hours ;  &gt; Not available within four weeks ;  &gt; Males ;</t>
  </si>
  <si>
    <t>Victoria ;  Preferred to work 30 or more extra hours ;  &gt; Not available within four weeks ;  &gt; Females ;</t>
  </si>
  <si>
    <t>Queensland ;  Part-time workers who prefer more hours ;  Persons ;</t>
  </si>
  <si>
    <t>Queensland ;  Part-time workers who prefer more hours ;  &gt; Males ;</t>
  </si>
  <si>
    <t>Queensland ;  Part-time workers who prefer more hours ;  &gt; Females ;</t>
  </si>
  <si>
    <t>Queensland ;  &gt; Available within four weeks ;  Persons ;</t>
  </si>
  <si>
    <t>Queensland ;  &gt; Available within four weeks ;  &gt; Males ;</t>
  </si>
  <si>
    <t>Queensland ;  &gt; Available within four weeks ;  &gt; Females ;</t>
  </si>
  <si>
    <t>Queensland ;  &gt;&gt; Looked for more work last year ;  Persons ;</t>
  </si>
  <si>
    <t>Queensland ;  &gt;&gt; Looked for more work last year ;  &gt; Males ;</t>
  </si>
  <si>
    <t>Queensland ;  &gt;&gt; Looked for more work last year ;  &gt; Females ;</t>
  </si>
  <si>
    <t>Queensland ;  &gt;&gt; Did not look for more work last year ;  Persons ;</t>
  </si>
  <si>
    <t>Queensland ;  &gt;&gt; Did not look for more work last year ;  &gt; Males ;</t>
  </si>
  <si>
    <t>Queensland ;  &gt;&gt; Did not look for more work last year ;  &gt; Females ;</t>
  </si>
  <si>
    <t>Queensland ;  &gt; Not available within four weeks ;  Persons ;</t>
  </si>
  <si>
    <t>Queensland ;  &gt; Not available within four weeks ;  &gt; Males ;</t>
  </si>
  <si>
    <t>Queensland ;  &gt; Not available within four weeks ;  &gt; Females ;</t>
  </si>
  <si>
    <t>Queensland ;  Employees ;  Part-time workers who prefer more hours ;  Persons ;</t>
  </si>
  <si>
    <t>Queensland ;  Employees ;  Part-time workers who prefer more hours ;  &gt; Males ;</t>
  </si>
  <si>
    <t>Queensland ;  Employees ;  Part-time workers who prefer more hours ;  &gt; Females ;</t>
  </si>
  <si>
    <t>Queensland ;  Employees ;  &gt; Available within four weeks ;  Persons ;</t>
  </si>
  <si>
    <t>Queensland ;  Employees ;  &gt; Available within four weeks ;  &gt; Males ;</t>
  </si>
  <si>
    <t>Queensland ;  Employees ;  &gt; Available within four weeks ;  &gt; Females ;</t>
  </si>
  <si>
    <t>Queensland ;  Employees ;  &gt;&gt; Looked for more work last year ;  Persons ;</t>
  </si>
  <si>
    <t>Queensland ;  Employees ;  &gt;&gt; Looked for more work last year ;  &gt; Males ;</t>
  </si>
  <si>
    <t>Queensland ;  Employees ;  &gt;&gt; Looked for more work last year ;  &gt; Females ;</t>
  </si>
  <si>
    <t>Queensland ;  Employees ;  &gt;&gt; Did not look for more work last year ;  Persons ;</t>
  </si>
  <si>
    <t>Queensland ;  Employees ;  &gt;&gt; Did not look for more work last year ;  &gt; Males ;</t>
  </si>
  <si>
    <t>Queensland ;  Employees ;  &gt;&gt; Did not look for more work last year ;  &gt; Females ;</t>
  </si>
  <si>
    <t>Queensland ;  Employees ;  &gt; Not available within four weeks ;  Persons ;</t>
  </si>
  <si>
    <t>Queensland ;  Employees ;  &gt; Not available within four weeks ;  &gt; Males ;</t>
  </si>
  <si>
    <t>Queensland ;  Employees ;  &gt; Not available within four weeks ;  &gt; Females ;</t>
  </si>
  <si>
    <t>Queensland ;  Own account workers ;  Part-time workers who prefer more hours ;  Persons ;</t>
  </si>
  <si>
    <t>Queensland ;  Own account workers ;  Part-time workers who prefer more hours ;  &gt; Males ;</t>
  </si>
  <si>
    <t>Queensland ;  Own account workers ;  Part-time workers who prefer more hours ;  &gt; Females ;</t>
  </si>
  <si>
    <t>Queensland ;  Own account workers ;  &gt; Available within four weeks ;  Persons ;</t>
  </si>
  <si>
    <t>Queensland ;  Own account workers ;  &gt; Available within four weeks ;  &gt; Males ;</t>
  </si>
  <si>
    <t>Queensland ;  Own account workers ;  &gt; Available within four weeks ;  &gt; Females ;</t>
  </si>
  <si>
    <t>Queensland ;  Own account workers ;  &gt;&gt; Looked for more work last year ;  Persons ;</t>
  </si>
  <si>
    <t>Queensland ;  Own account workers ;  &gt;&gt; Looked for more work last year ;  &gt; Males ;</t>
  </si>
  <si>
    <t>Queensland ;  Own account workers ;  &gt;&gt; Looked for more work last year ;  &gt; Females ;</t>
  </si>
  <si>
    <t>Queensland ;  Own account workers ;  &gt;&gt; Did not look for more work last year ;  Persons ;</t>
  </si>
  <si>
    <t>Queensland ;  Own account workers ;  &gt;&gt; Did not look for more work last year ;  &gt; Males ;</t>
  </si>
  <si>
    <t>Queensland ;  Own account workers ;  &gt;&gt; Did not look for more work last year ;  &gt; Females ;</t>
  </si>
  <si>
    <t>Queensland ;  Own account workers ;  &gt; Not available within four weeks ;  Persons ;</t>
  </si>
  <si>
    <t>Queensland ;  Own account workers ;  &gt; Not available within four weeks ;  &gt; Males ;</t>
  </si>
  <si>
    <t>Queensland ;  Own account workers ;  &gt; Not available within four weeks ;  &gt; Females ;</t>
  </si>
  <si>
    <t>Queensland ;  Preferred to work less than 30 hours ;  Part-time workers who prefer more hours ;  Persons ;</t>
  </si>
  <si>
    <t>Queensland ;  Preferred to work less than 30 hours ;  Part-time workers who prefer more hours ;  &gt; Males ;</t>
  </si>
  <si>
    <t>Queensland ;  Preferred to work less than 30 hours ;  Part-time workers who prefer more hours ;  &gt; Females ;</t>
  </si>
  <si>
    <t>Queensland ;  Preferred to work less than 30 hours ;  &gt; Available within four weeks ;  Persons ;</t>
  </si>
  <si>
    <t>Queensland ;  Preferred to work less than 30 hours ;  &gt; Available within four weeks ;  &gt; Males ;</t>
  </si>
  <si>
    <t>Queensland ;  Preferred to work less than 30 hours ;  &gt; Available within four weeks ;  &gt; Females ;</t>
  </si>
  <si>
    <t>Queensland ;  Preferred to work less than 30 hours ;  &gt;&gt; Looked for more work last year ;  Persons ;</t>
  </si>
  <si>
    <t>Queensland ;  Preferred to work less than 30 hours ;  &gt;&gt; Looked for more work last year ;  &gt; Males ;</t>
  </si>
  <si>
    <t>Queensland ;  Preferred to work less than 30 hours ;  &gt;&gt; Looked for more work last year ;  &gt; Females ;</t>
  </si>
  <si>
    <t>Queensland ;  Preferred to work less than 30 hours ;  &gt;&gt; Did not look for more work last year ;  Persons ;</t>
  </si>
  <si>
    <t>Queensland ;  Preferred to work less than 30 hours ;  &gt;&gt; Did not look for more work last year ;  &gt; Males ;</t>
  </si>
  <si>
    <t>Queensland ;  Preferred to work less than 30 hours ;  &gt;&gt; Did not look for more work last year ;  &gt; Females ;</t>
  </si>
  <si>
    <t>Queensland ;  Preferred to work less than 30 hours ;  &gt; Not available within four weeks ;  Persons ;</t>
  </si>
  <si>
    <t>Queensland ;  Preferred to work less than 30 hours ;  &gt; Not available within four weeks ;  &gt; Males ;</t>
  </si>
  <si>
    <t>Queensland ;  Preferred to work less than 30 hours ;  &gt; Not available within four weeks ;  &gt; Females ;</t>
  </si>
  <si>
    <t>Queensland ;  Preferred to work 30 to 34 hours ;  Part-time workers who prefer more hours ;  Persons ;</t>
  </si>
  <si>
    <t>Queensland ;  Preferred to work 30 to 34 hours ;  Part-time workers who prefer more hours ;  &gt; Males ;</t>
  </si>
  <si>
    <t>Queensland ;  Preferred to work 30 to 34 hours ;  Part-time workers who prefer more hours ;  &gt; Females ;</t>
  </si>
  <si>
    <t>Queensland ;  Preferred to work 30 to 34 hours ;  &gt; Available within four weeks ;  Persons ;</t>
  </si>
  <si>
    <t>Queensland ;  Preferred to work 30 to 34 hours ;  &gt; Available within four weeks ;  &gt; Males ;</t>
  </si>
  <si>
    <t>Queensland ;  Preferred to work 30 to 34 hours ;  &gt; Available within four weeks ;  &gt; Females ;</t>
  </si>
  <si>
    <t>Queensland ;  Preferred to work 30 to 34 hours ;  &gt;&gt; Looked for more work last year ;  Persons ;</t>
  </si>
  <si>
    <t>Queensland ;  Preferred to work 30 to 34 hours ;  &gt;&gt; Looked for more work last year ;  &gt; Males ;</t>
  </si>
  <si>
    <t>Queensland ;  Preferred to work 30 to 34 hours ;  &gt;&gt; Looked for more work last year ;  &gt; Females ;</t>
  </si>
  <si>
    <t>Queensland ;  Preferred to work 30 to 34 hours ;  &gt;&gt; Did not look for more work last year ;  Persons ;</t>
  </si>
  <si>
    <t>Queensland ;  Preferred to work 30 to 34 hours ;  &gt;&gt; Did not look for more work last year ;  &gt; Males ;</t>
  </si>
  <si>
    <t>Queensland ;  Preferred to work 30 to 34 hours ;  &gt;&gt; Did not look for more work last year ;  &gt; Females ;</t>
  </si>
  <si>
    <t>Queensland ;  Preferred to work 30 to 34 hours ;  &gt; Not available within four weeks ;  Persons ;</t>
  </si>
  <si>
    <t>Queensland ;  Preferred to work 30 to 34 hours ;  &gt; Not available within four weeks ;  &gt; Males ;</t>
  </si>
  <si>
    <t>Queensland ;  Preferred to work 30 to 34 hours ;  &gt; Not available within four weeks ;  &gt; Females ;</t>
  </si>
  <si>
    <t>Queensland ;  Preferred to work 35 to 39 hours ;  Part-time workers who prefer more hours ;  Persons ;</t>
  </si>
  <si>
    <t>Queensland ;  Preferred to work 35 to 39 hours ;  Part-time workers who prefer more hours ;  &gt; Males ;</t>
  </si>
  <si>
    <t>Queensland ;  Preferred to work 35 to 39 hours ;  Part-time workers who prefer more hours ;  &gt; Females ;</t>
  </si>
  <si>
    <t>Queensland ;  Preferred to work 35 to 39 hours ;  &gt; Available within four weeks ;  Persons ;</t>
  </si>
  <si>
    <t>Queensland ;  Preferred to work 35 to 39 hours ;  &gt; Available within four weeks ;  &gt; Males ;</t>
  </si>
  <si>
    <t>Queensland ;  Preferred to work 35 to 39 hours ;  &gt; Available within four weeks ;  &gt; Females ;</t>
  </si>
  <si>
    <t>Queensland ;  Preferred to work 35 to 39 hours ;  &gt;&gt; Looked for more work last year ;  Persons ;</t>
  </si>
  <si>
    <t>Queensland ;  Preferred to work 35 to 39 hours ;  &gt;&gt; Looked for more work last year ;  &gt; Males ;</t>
  </si>
  <si>
    <t>Queensland ;  Preferred to work 35 to 39 hours ;  &gt;&gt; Looked for more work last year ;  &gt; Females ;</t>
  </si>
  <si>
    <t>Queensland ;  Preferred to work 35 to 39 hours ;  &gt;&gt; Did not look for more work last year ;  Persons ;</t>
  </si>
  <si>
    <t>Queensland ;  Preferred to work 35 to 39 hours ;  &gt;&gt; Did not look for more work last year ;  &gt; Males ;</t>
  </si>
  <si>
    <t>Queensland ;  Preferred to work 35 to 39 hours ;  &gt;&gt; Did not look for more work last year ;  &gt; Females ;</t>
  </si>
  <si>
    <t>Queensland ;  Preferred to work 35 to 39 hours ;  &gt; Not available within four weeks ;  Persons ;</t>
  </si>
  <si>
    <t>Queensland ;  Preferred to work 35 to 39 hours ;  &gt; Not available within four weeks ;  &gt; Males ;</t>
  </si>
  <si>
    <t>Queensland ;  Preferred to work 35 to 39 hours ;  &gt; Not available within four weeks ;  &gt; Females ;</t>
  </si>
  <si>
    <t>Queensland ;  Preferred to work 40 hours or more ;  Part-time workers who prefer more hours ;  Persons ;</t>
  </si>
  <si>
    <t>Queensland ;  Preferred to work 40 hours or more ;  Part-time workers who prefer more hours ;  &gt; Males ;</t>
  </si>
  <si>
    <t>Queensland ;  Preferred to work 40 hours or more ;  Part-time workers who prefer more hours ;  &gt; Females ;</t>
  </si>
  <si>
    <t>Queensland ;  Preferred to work 40 hours or more ;  &gt; Available within four weeks ;  Persons ;</t>
  </si>
  <si>
    <t>Queensland ;  Preferred to work 40 hours or more ;  &gt; Available within four weeks ;  &gt; Males ;</t>
  </si>
  <si>
    <t>Queensland ;  Preferred to work 40 hours or more ;  &gt; Available within four weeks ;  &gt; Females ;</t>
  </si>
  <si>
    <t>Queensland ;  Preferred to work 40 hours or more ;  &gt;&gt; Looked for more work last year ;  Persons ;</t>
  </si>
  <si>
    <t>Queensland ;  Preferred to work 40 hours or more ;  &gt;&gt; Looked for more work last year ;  &gt; Males ;</t>
  </si>
  <si>
    <t>Queensland ;  Preferred to work 40 hours or more ;  &gt;&gt; Looked for more work last year ;  &gt; Females ;</t>
  </si>
  <si>
    <t>Queensland ;  Preferred to work 40 hours or more ;  &gt;&gt; Did not look for more work last year ;  Persons ;</t>
  </si>
  <si>
    <t>Queensland ;  Preferred to work 40 hours or more ;  &gt;&gt; Did not look for more work last year ;  &gt; Males ;</t>
  </si>
  <si>
    <t>Queensland ;  Preferred to work 40 hours or more ;  &gt;&gt; Did not look for more work last year ;  &gt; Females ;</t>
  </si>
  <si>
    <t>Queensland ;  Preferred to work 40 hours or more ;  &gt; Not available within four weeks ;  Persons ;</t>
  </si>
  <si>
    <t>Queensland ;  Preferred to work 40 hours or more ;  &gt; Not available within four weeks ;  &gt; Males ;</t>
  </si>
  <si>
    <t>Queensland ;  Preferred to work 40 hours or more ;  &gt; Not available within four weeks ;  &gt; Females ;</t>
  </si>
  <si>
    <t>Queensland ;  Preferred to work less than 10 extra hours ;  Part-time workers who prefer more hours ;  Persons ;</t>
  </si>
  <si>
    <t>Queensland ;  Preferred to work less than 10 extra hours ;  Part-time workers who prefer more hours ;  &gt; Males ;</t>
  </si>
  <si>
    <t>Queensland ;  Preferred to work less than 10 extra hours ;  Part-time workers who prefer more hours ;  &gt; Females ;</t>
  </si>
  <si>
    <t>Queensland ;  Preferred to work less than 10 extra hours ;  &gt; Available within four weeks ;  Persons ;</t>
  </si>
  <si>
    <t>Queensland ;  Preferred to work less than 10 extra hours ;  &gt; Available within four weeks ;  &gt; Males ;</t>
  </si>
  <si>
    <t>Queensland ;  Preferred to work less than 10 extra hours ;  &gt; Available within four weeks ;  &gt; Females ;</t>
  </si>
  <si>
    <t>Queensland ;  Preferred to work less than 10 extra hours ;  &gt;&gt; Looked for more work last year ;  Persons ;</t>
  </si>
  <si>
    <t>Queensland ;  Preferred to work less than 10 extra hours ;  &gt;&gt; Looked for more work last year ;  &gt; Males ;</t>
  </si>
  <si>
    <t>Queensland ;  Preferred to work less than 10 extra hours ;  &gt;&gt; Looked for more work last year ;  &gt; Females ;</t>
  </si>
  <si>
    <t>Queensland ;  Preferred to work less than 10 extra hours ;  &gt;&gt; Did not look for more work last year ;  Persons ;</t>
  </si>
  <si>
    <t>Queensland ;  Preferred to work less than 10 extra hours ;  &gt;&gt; Did not look for more work last year ;  &gt; Males ;</t>
  </si>
  <si>
    <t>Queensland ;  Preferred to work less than 10 extra hours ;  &gt;&gt; Did not look for more work last year ;  &gt; Females ;</t>
  </si>
  <si>
    <t>Queensland ;  Preferred to work less than 10 extra hours ;  &gt; Not available within four weeks ;  Persons ;</t>
  </si>
  <si>
    <t>Queensland ;  Preferred to work less than 10 extra hours ;  &gt; Not available within four weeks ;  &gt; Males ;</t>
  </si>
  <si>
    <t>Queensland ;  Preferred to work less than 10 extra hours ;  &gt; Not available within four weeks ;  &gt; Females ;</t>
  </si>
  <si>
    <t>Queensland ;  Preferred to work 10 to 19 extra hours ;  Part-time workers who prefer more hours ;  Persons ;</t>
  </si>
  <si>
    <t>Queensland ;  Preferred to work 10 to 19 extra hours ;  Part-time workers who prefer more hours ;  &gt; Males ;</t>
  </si>
  <si>
    <t>Queensland ;  Preferred to work 10 to 19 extra hours ;  Part-time workers who prefer more hours ;  &gt; Females ;</t>
  </si>
  <si>
    <t>Queensland ;  Preferred to work 10 to 19 extra hours ;  &gt; Available within four weeks ;  Persons ;</t>
  </si>
  <si>
    <t>Queensland ;  Preferred to work 10 to 19 extra hours ;  &gt; Available within four weeks ;  &gt; Males ;</t>
  </si>
  <si>
    <t>Queensland ;  Preferred to work 10 to 19 extra hours ;  &gt; Available within four weeks ;  &gt; Females ;</t>
  </si>
  <si>
    <t>Queensland ;  Preferred to work 10 to 19 extra hours ;  &gt;&gt; Looked for more work last year ;  Persons ;</t>
  </si>
  <si>
    <t>Queensland ;  Preferred to work 10 to 19 extra hours ;  &gt;&gt; Looked for more work last year ;  &gt; Males ;</t>
  </si>
  <si>
    <t>Queensland ;  Preferred to work 10 to 19 extra hours ;  &gt;&gt; Looked for more work last year ;  &gt; Females ;</t>
  </si>
  <si>
    <t>Queensland ;  Preferred to work 10 to 19 extra hours ;  &gt;&gt; Did not look for more work last year ;  Persons ;</t>
  </si>
  <si>
    <t>Queensland ;  Preferred to work 10 to 19 extra hours ;  &gt;&gt; Did not look for more work last year ;  &gt; Males ;</t>
  </si>
  <si>
    <t>Queensland ;  Preferred to work 10 to 19 extra hours ;  &gt;&gt; Did not look for more work last year ;  &gt; Females ;</t>
  </si>
  <si>
    <t>Queensland ;  Preferred to work 10 to 19 extra hours ;  &gt; Not available within four weeks ;  Persons ;</t>
  </si>
  <si>
    <t>Queensland ;  Preferred to work 10 to 19 extra hours ;  &gt; Not available within four weeks ;  &gt; Males ;</t>
  </si>
  <si>
    <t>Queensland ;  Preferred to work 10 to 19 extra hours ;  &gt; Not available within four weeks ;  &gt; Females ;</t>
  </si>
  <si>
    <t>Queensland ;  Preferred to work 20 to 29 extra hours ;  Part-time workers who prefer more hours ;  Persons ;</t>
  </si>
  <si>
    <t>Queensland ;  Preferred to work 20 to 29 extra hours ;  Part-time workers who prefer more hours ;  &gt; Males ;</t>
  </si>
  <si>
    <t>Queensland ;  Preferred to work 20 to 29 extra hours ;  Part-time workers who prefer more hours ;  &gt; Females ;</t>
  </si>
  <si>
    <t>Queensland ;  Preferred to work 20 to 29 extra hours ;  &gt; Available within four weeks ;  Persons ;</t>
  </si>
  <si>
    <t>Queensland ;  Preferred to work 20 to 29 extra hours ;  &gt; Available within four weeks ;  &gt; Males ;</t>
  </si>
  <si>
    <t>Queensland ;  Preferred to work 20 to 29 extra hours ;  &gt; Available within four weeks ;  &gt; Females ;</t>
  </si>
  <si>
    <t>Queensland ;  Preferred to work 20 to 29 extra hours ;  &gt;&gt; Looked for more work last year ;  Persons ;</t>
  </si>
  <si>
    <t>Queensland ;  Preferred to work 20 to 29 extra hours ;  &gt;&gt; Looked for more work last year ;  &gt; Males ;</t>
  </si>
  <si>
    <t>Queensland ;  Preferred to work 20 to 29 extra hours ;  &gt;&gt; Looked for more work last year ;  &gt; Females ;</t>
  </si>
  <si>
    <t>Queensland ;  Preferred to work 20 to 29 extra hours ;  &gt;&gt; Did not look for more work last year ;  Persons ;</t>
  </si>
  <si>
    <t>Queensland ;  Preferred to work 20 to 29 extra hours ;  &gt;&gt; Did not look for more work last year ;  &gt; Males ;</t>
  </si>
  <si>
    <t>Queensland ;  Preferred to work 20 to 29 extra hours ;  &gt;&gt; Did not look for more work last year ;  &gt; Females ;</t>
  </si>
  <si>
    <t>Queensland ;  Preferred to work 20 to 29 extra hours ;  &gt; Not available within four weeks ;  Persons ;</t>
  </si>
  <si>
    <t>Queensland ;  Preferred to work 20 to 29 extra hours ;  &gt; Not available within four weeks ;  &gt; Males ;</t>
  </si>
  <si>
    <t>Queensland ;  Preferred to work 20 to 29 extra hours ;  &gt; Not available within four weeks ;  &gt; Females ;</t>
  </si>
  <si>
    <t>Queensland ;  Preferred to work 30 or more extra hours ;  Part-time workers who prefer more hours ;  Persons ;</t>
  </si>
  <si>
    <t>Queensland ;  Preferred to work 30 or more extra hours ;  Part-time workers who prefer more hours ;  &gt; Males ;</t>
  </si>
  <si>
    <t>Queensland ;  Preferred to work 30 or more extra hours ;  Part-time workers who prefer more hours ;  &gt; Females ;</t>
  </si>
  <si>
    <t>Queensland ;  Preferred to work 30 or more extra hours ;  &gt; Available within four weeks ;  Persons ;</t>
  </si>
  <si>
    <t>Queensland ;  Preferred to work 30 or more extra hours ;  &gt; Available within four weeks ;  &gt; Males ;</t>
  </si>
  <si>
    <t>Queensland ;  Preferred to work 30 or more extra hours ;  &gt; Available within four weeks ;  &gt; Females ;</t>
  </si>
  <si>
    <t>Queensland ;  Preferred to work 30 or more extra hours ;  &gt;&gt; Looked for more work last year ;  Persons ;</t>
  </si>
  <si>
    <t>Queensland ;  Preferred to work 30 or more extra hours ;  &gt;&gt; Looked for more work last year ;  &gt; Males ;</t>
  </si>
  <si>
    <t>Queensland ;  Preferred to work 30 or more extra hours ;  &gt;&gt; Looked for more work last year ;  &gt; Females ;</t>
  </si>
  <si>
    <t>Queensland ;  Preferred to work 30 or more extra hours ;  &gt;&gt; Did not look for more work last year ;  Persons ;</t>
  </si>
  <si>
    <t>Queensland ;  Preferred to work 30 or more extra hours ;  &gt;&gt; Did not look for more work last year ;  &gt; Males ;</t>
  </si>
  <si>
    <t>Queensland ;  Preferred to work 30 or more extra hours ;  &gt;&gt; Did not look for more work last year ;  &gt; Females ;</t>
  </si>
  <si>
    <t>Queensland ;  Preferred to work 30 or more extra hours ;  &gt; Not available within four weeks ;  Persons ;</t>
  </si>
  <si>
    <t>Queensland ;  Preferred to work 30 or more extra hours ;  &gt; Not available within four weeks ;  &gt; Males ;</t>
  </si>
  <si>
    <t>Queensland ;  Preferred to work 30 or more extra hours ;  &gt; Not available within four weeks ;  &gt; Females ;</t>
  </si>
  <si>
    <t>South Australia ;  Part-time workers who prefer more hours ;  Persons ;</t>
  </si>
  <si>
    <t>South Australia ;  Part-time workers who prefer more hours ;  &gt; Males ;</t>
  </si>
  <si>
    <t>South Australia ;  Part-time workers who prefer more hours ;  &gt; Females ;</t>
  </si>
  <si>
    <t>South Australia ;  &gt; Available within four weeks ;  Persons ;</t>
  </si>
  <si>
    <t>South Australia ;  &gt; Available within four weeks ;  &gt; Males ;</t>
  </si>
  <si>
    <t>South Australia ;  &gt; Available within four weeks ;  &gt; Females ;</t>
  </si>
  <si>
    <t>South Australia ;  &gt;&gt; Looked for more work last year ;  Persons ;</t>
  </si>
  <si>
    <t>South Australia ;  &gt;&gt; Looked for more work last year ;  &gt; Males ;</t>
  </si>
  <si>
    <t>South Australia ;  &gt;&gt; Looked for more work last year ;  &gt; Females ;</t>
  </si>
  <si>
    <t>South Australia ;  &gt;&gt; Did not look for more work last year ;  Persons ;</t>
  </si>
  <si>
    <t>South Australia ;  &gt;&gt; Did not look for more work last year ;  &gt; Males ;</t>
  </si>
  <si>
    <t>South Australia ;  &gt;&gt; Did not look for more work last year ;  &gt; Females ;</t>
  </si>
  <si>
    <t>South Australia ;  &gt; Not available within four weeks ;  Persons ;</t>
  </si>
  <si>
    <t>South Australia ;  &gt; Not available within four weeks ;  &gt; Males ;</t>
  </si>
  <si>
    <t>South Australia ;  &gt; Not available within four weeks ;  &gt; Females ;</t>
  </si>
  <si>
    <t>A125246826L</t>
  </si>
  <si>
    <t>A125232570K</t>
  </si>
  <si>
    <t>A125256330V</t>
  </si>
  <si>
    <t>A125244450R</t>
  </si>
  <si>
    <t>A125227818J</t>
  </si>
  <si>
    <t>A125251578J</t>
  </si>
  <si>
    <t>A125239698X</t>
  </si>
  <si>
    <t>A125237322R</t>
  </si>
  <si>
    <t>A125261082R</t>
  </si>
  <si>
    <t>A125249202V</t>
  </si>
  <si>
    <t>A125230198R</t>
  </si>
  <si>
    <t>A125253958W</t>
  </si>
  <si>
    <t>A125242078V</t>
  </si>
  <si>
    <t>A125234950X</t>
  </si>
  <si>
    <t>A125258710J</t>
  </si>
  <si>
    <t>A125246830C</t>
  </si>
  <si>
    <t>A125232574V</t>
  </si>
  <si>
    <t>A125256334C</t>
  </si>
  <si>
    <t>A125244454X</t>
  </si>
  <si>
    <t>A125227822X</t>
  </si>
  <si>
    <t>A125251582X</t>
  </si>
  <si>
    <t>A125239702C</t>
  </si>
  <si>
    <t>A125237326X</t>
  </si>
  <si>
    <t>A125261086X</t>
  </si>
  <si>
    <t>A125249206C</t>
  </si>
  <si>
    <t>A125230182W</t>
  </si>
  <si>
    <t>A125253942C</t>
  </si>
  <si>
    <t>A125242062A</t>
  </si>
  <si>
    <t>A125234934X</t>
  </si>
  <si>
    <t>A125258694V</t>
  </si>
  <si>
    <t>A125246814C</t>
  </si>
  <si>
    <t>A125232558V</t>
  </si>
  <si>
    <t>A125256318C</t>
  </si>
  <si>
    <t>A125244438X</t>
  </si>
  <si>
    <t>A125227806X</t>
  </si>
  <si>
    <t>A125251566X</t>
  </si>
  <si>
    <t>A125239686R</t>
  </si>
  <si>
    <t>A125237310F</t>
  </si>
  <si>
    <t>A125261070F</t>
  </si>
  <si>
    <t>A125249190W</t>
  </si>
  <si>
    <t>A125230218L</t>
  </si>
  <si>
    <t>A125253978F</t>
  </si>
  <si>
    <t>A125242098C</t>
  </si>
  <si>
    <t>A125234970J</t>
  </si>
  <si>
    <t>A125258730T</t>
  </si>
  <si>
    <t>A125246850L</t>
  </si>
  <si>
    <t>A125232594C</t>
  </si>
  <si>
    <t>A125256354L</t>
  </si>
  <si>
    <t>A125244474J</t>
  </si>
  <si>
    <t>A125227842J</t>
  </si>
  <si>
    <t>A125251602W</t>
  </si>
  <si>
    <t>A125239722L</t>
  </si>
  <si>
    <t>A125237346J</t>
  </si>
  <si>
    <t>A125261106W</t>
  </si>
  <si>
    <t>A125249226L</t>
  </si>
  <si>
    <t>A125230202V</t>
  </si>
  <si>
    <t>A125253962L</t>
  </si>
  <si>
    <t>A125242082K</t>
  </si>
  <si>
    <t>A125234954J</t>
  </si>
  <si>
    <t>A125258714T</t>
  </si>
  <si>
    <t>A125246834L</t>
  </si>
  <si>
    <t>A125232578C</t>
  </si>
  <si>
    <t>A125256338L</t>
  </si>
  <si>
    <t>A125244458J</t>
  </si>
  <si>
    <t>A125227826J</t>
  </si>
  <si>
    <t>A125251586J</t>
  </si>
  <si>
    <t>A125239706L</t>
  </si>
  <si>
    <t>A125237330R</t>
  </si>
  <si>
    <t>A125261090R</t>
  </si>
  <si>
    <t>A125249210V</t>
  </si>
  <si>
    <t>A125230442F</t>
  </si>
  <si>
    <t>A125254202R</t>
  </si>
  <si>
    <t>A125242322K</t>
  </si>
  <si>
    <t>A125235194W</t>
  </si>
  <si>
    <t>A125258954C</t>
  </si>
  <si>
    <t>A125247074A</t>
  </si>
  <si>
    <t>A125232818C</t>
  </si>
  <si>
    <t>A125256578X</t>
  </si>
  <si>
    <t>A125244698V</t>
  </si>
  <si>
    <t>A125228066W</t>
  </si>
  <si>
    <t>A125251826J</t>
  </si>
  <si>
    <t>A125239946X</t>
  </si>
  <si>
    <t>A125237570A</t>
  </si>
  <si>
    <t>A125261330R</t>
  </si>
  <si>
    <t>A125249450F</t>
  </si>
  <si>
    <t>A125230426F</t>
  </si>
  <si>
    <t>A125254186A</t>
  </si>
  <si>
    <t>A125242306K</t>
  </si>
  <si>
    <t>A125235178W</t>
  </si>
  <si>
    <t>A125258938C</t>
  </si>
  <si>
    <t>A125247058A</t>
  </si>
  <si>
    <t>A125232802K</t>
  </si>
  <si>
    <t>A125256562F</t>
  </si>
  <si>
    <t>A125244682A</t>
  </si>
  <si>
    <t>A125228050C</t>
  </si>
  <si>
    <t>A125251810R</t>
  </si>
  <si>
    <t>A125239930F</t>
  </si>
  <si>
    <t>A125237554A</t>
  </si>
  <si>
    <t>A125261314R</t>
  </si>
  <si>
    <t>A125249434F</t>
  </si>
  <si>
    <t>A125230406W</t>
  </si>
  <si>
    <t>A125254166T</t>
  </si>
  <si>
    <t>A125242286L</t>
  </si>
  <si>
    <t>A125235158L</t>
  </si>
  <si>
    <t>A125258918V</t>
  </si>
  <si>
    <t>A125247038T</t>
  </si>
  <si>
    <t>A125232782L</t>
  </si>
  <si>
    <t>A125256542W</t>
  </si>
  <si>
    <t>A125244662T</t>
  </si>
  <si>
    <t>A125228030V</t>
  </si>
  <si>
    <t>A125251790T</t>
  </si>
  <si>
    <t>A125239910W</t>
  </si>
  <si>
    <t>A125237534T</t>
  </si>
  <si>
    <t>A125261294T</t>
  </si>
  <si>
    <t>A125249414W</t>
  </si>
  <si>
    <t>A125230430W</t>
  </si>
  <si>
    <t>A125254190T</t>
  </si>
  <si>
    <t>A125242310A</t>
  </si>
  <si>
    <t>A125235182L</t>
  </si>
  <si>
    <t>A125258942V</t>
  </si>
  <si>
    <t>A125247062T</t>
  </si>
  <si>
    <t>A125232806V</t>
  </si>
  <si>
    <t>A125256566R</t>
  </si>
  <si>
    <t>A125244686K</t>
  </si>
  <si>
    <t>A125228054L</t>
  </si>
  <si>
    <t>A125251814X</t>
  </si>
  <si>
    <t>A125239934R</t>
  </si>
  <si>
    <t>A125237558K</t>
  </si>
  <si>
    <t>A125261318X</t>
  </si>
  <si>
    <t>A125249438R</t>
  </si>
  <si>
    <t>A125230434F</t>
  </si>
  <si>
    <t>A125254194A</t>
  </si>
  <si>
    <t>A125242314K</t>
  </si>
  <si>
    <t>A125235186W</t>
  </si>
  <si>
    <t>A125258946C</t>
  </si>
  <si>
    <t>A125247066A</t>
  </si>
  <si>
    <t>A125232810K</t>
  </si>
  <si>
    <t>A125256570F</t>
  </si>
  <si>
    <t>A125244690A</t>
  </si>
  <si>
    <t>A125228058W</t>
  </si>
  <si>
    <t>A125251818J</t>
  </si>
  <si>
    <t>A125239938X</t>
  </si>
  <si>
    <t>A125237562A</t>
  </si>
  <si>
    <t>A125261322R</t>
  </si>
  <si>
    <t>A125249442F</t>
  </si>
  <si>
    <t>A125230410L</t>
  </si>
  <si>
    <t>A125254170J</t>
  </si>
  <si>
    <t>A125242290C</t>
  </si>
  <si>
    <t>A125235162C</t>
  </si>
  <si>
    <t>A125258922K</t>
  </si>
  <si>
    <t>A125247042J</t>
  </si>
  <si>
    <t>A125232786W</t>
  </si>
  <si>
    <t>A125256546F</t>
  </si>
  <si>
    <t>A125244666A</t>
  </si>
  <si>
    <t>A125228034C</t>
  </si>
  <si>
    <t>A125251794A</t>
  </si>
  <si>
    <t>A125239914F</t>
  </si>
  <si>
    <t>A125237538A</t>
  </si>
  <si>
    <t>A125261298A</t>
  </si>
  <si>
    <t>A125249418F</t>
  </si>
  <si>
    <t>A125230414W</t>
  </si>
  <si>
    <t>A125254174T</t>
  </si>
  <si>
    <t>A125242294L</t>
  </si>
  <si>
    <t>A125235166L</t>
  </si>
  <si>
    <t>A125258926V</t>
  </si>
  <si>
    <t>A125247046T</t>
  </si>
  <si>
    <t>A125232790L</t>
  </si>
  <si>
    <t>A125256550W</t>
  </si>
  <si>
    <t>A125244670T</t>
  </si>
  <si>
    <t>A125228038L</t>
  </si>
  <si>
    <t>A125251798K</t>
  </si>
  <si>
    <t>A125239918R</t>
  </si>
  <si>
    <t>A125237542T</t>
  </si>
  <si>
    <t>A125261302F</t>
  </si>
  <si>
    <t>A125249422W</t>
  </si>
  <si>
    <t>A125230418F</t>
  </si>
  <si>
    <t>A125254178A</t>
  </si>
  <si>
    <t>A125242298W</t>
  </si>
  <si>
    <t>A125235170C</t>
  </si>
  <si>
    <t>A125258930K</t>
  </si>
  <si>
    <t>A125247050J</t>
  </si>
  <si>
    <t>A125232794W</t>
  </si>
  <si>
    <t>A125256554F</t>
  </si>
  <si>
    <t>A125244674A</t>
  </si>
  <si>
    <t>A125228042C</t>
  </si>
  <si>
    <t>A125251802R</t>
  </si>
  <si>
    <t>A125239922F</t>
  </si>
  <si>
    <t>A125237546A</t>
  </si>
  <si>
    <t>A125261306R</t>
  </si>
  <si>
    <t>A125249426F</t>
  </si>
  <si>
    <t>A125230402L</t>
  </si>
  <si>
    <t>A125254162J</t>
  </si>
  <si>
    <t>A125242282C</t>
  </si>
  <si>
    <t>A125235154C</t>
  </si>
  <si>
    <t>A125258914K</t>
  </si>
  <si>
    <t>A125247034J</t>
  </si>
  <si>
    <t>A125232778W</t>
  </si>
  <si>
    <t>A125256538F</t>
  </si>
  <si>
    <t>A125244658A</t>
  </si>
  <si>
    <t>A125228026C</t>
  </si>
  <si>
    <t>A125251786A</t>
  </si>
  <si>
    <t>A125239906F</t>
  </si>
  <si>
    <t>A125237530J</t>
  </si>
  <si>
    <t>A125261290J</t>
  </si>
  <si>
    <t>A125249410L</t>
  </si>
  <si>
    <t>A125230438R</t>
  </si>
  <si>
    <t>A125254198K</t>
  </si>
  <si>
    <t>A125242318V</t>
  </si>
  <si>
    <t>A125235190L</t>
  </si>
  <si>
    <t>A125258950V</t>
  </si>
  <si>
    <t>A125247070T</t>
  </si>
  <si>
    <t>A125232814V</t>
  </si>
  <si>
    <t>A125256574R</t>
  </si>
  <si>
    <t>A125244694K</t>
  </si>
  <si>
    <t>A125228062L</t>
  </si>
  <si>
    <t>A125251822X</t>
  </si>
  <si>
    <t>A125239942R</t>
  </si>
  <si>
    <t>A125237566K</t>
  </si>
  <si>
    <t>A125261326X</t>
  </si>
  <si>
    <t>A125249446R</t>
  </si>
  <si>
    <t>A125230422W</t>
  </si>
  <si>
    <t>A125254182T</t>
  </si>
  <si>
    <t>A125242302A</t>
  </si>
  <si>
    <t>A125235174L</t>
  </si>
  <si>
    <t>A125258934V</t>
  </si>
  <si>
    <t>A125247054T</t>
  </si>
  <si>
    <t>A125232798F</t>
  </si>
  <si>
    <t>A125256558R</t>
  </si>
  <si>
    <t>A125244678K</t>
  </si>
  <si>
    <t>A125228046L</t>
  </si>
  <si>
    <t>A125251806X</t>
  </si>
  <si>
    <t>A125239926R</t>
  </si>
  <si>
    <t>A125237550T</t>
  </si>
  <si>
    <t>A125261310F</t>
  </si>
  <si>
    <t>A125249430W</t>
  </si>
  <si>
    <t>A125230486J</t>
  </si>
  <si>
    <t>A125254246T</t>
  </si>
  <si>
    <t>A125242366L</t>
  </si>
  <si>
    <t>A125235238L</t>
  </si>
  <si>
    <t>A125258998F</t>
  </si>
  <si>
    <t>A125247118T</t>
  </si>
  <si>
    <t>A125232862L</t>
  </si>
  <si>
    <t>A125256622W</t>
  </si>
  <si>
    <t>A125244742T</t>
  </si>
  <si>
    <t>A125228110V</t>
  </si>
  <si>
    <t>A125251870T</t>
  </si>
  <si>
    <t>A125239990J</t>
  </si>
  <si>
    <t>A125237614T</t>
  </si>
  <si>
    <t>A125261374T</t>
  </si>
  <si>
    <t>A125249494J</t>
  </si>
  <si>
    <t>South Australia ;  Employees ;  Part-time workers who prefer more hours ;  Persons ;</t>
  </si>
  <si>
    <t>South Australia ;  Employees ;  Part-time workers who prefer more hours ;  &gt; Males ;</t>
  </si>
  <si>
    <t>South Australia ;  Employees ;  Part-time workers who prefer more hours ;  &gt; Females ;</t>
  </si>
  <si>
    <t>South Australia ;  Employees ;  &gt; Available within four weeks ;  Persons ;</t>
  </si>
  <si>
    <t>South Australia ;  Employees ;  &gt; Available within four weeks ;  &gt; Males ;</t>
  </si>
  <si>
    <t>South Australia ;  Employees ;  &gt; Available within four weeks ;  &gt; Females ;</t>
  </si>
  <si>
    <t>South Australia ;  Employees ;  &gt;&gt; Looked for more work last year ;  Persons ;</t>
  </si>
  <si>
    <t>South Australia ;  Employees ;  &gt;&gt; Looked for more work last year ;  &gt; Males ;</t>
  </si>
  <si>
    <t>South Australia ;  Employees ;  &gt;&gt; Looked for more work last year ;  &gt; Females ;</t>
  </si>
  <si>
    <t>South Australia ;  Employees ;  &gt;&gt; Did not look for more work last year ;  Persons ;</t>
  </si>
  <si>
    <t>South Australia ;  Employees ;  &gt;&gt; Did not look for more work last year ;  &gt; Males ;</t>
  </si>
  <si>
    <t>South Australia ;  Employees ;  &gt;&gt; Did not look for more work last year ;  &gt; Females ;</t>
  </si>
  <si>
    <t>South Australia ;  Employees ;  &gt; Not available within four weeks ;  Persons ;</t>
  </si>
  <si>
    <t>South Australia ;  Employees ;  &gt; Not available within four weeks ;  &gt; Males ;</t>
  </si>
  <si>
    <t>South Australia ;  Employees ;  &gt; Not available within four weeks ;  &gt; Females ;</t>
  </si>
  <si>
    <t>South Australia ;  Own account workers ;  Part-time workers who prefer more hours ;  Persons ;</t>
  </si>
  <si>
    <t>South Australia ;  Own account workers ;  Part-time workers who prefer more hours ;  &gt; Males ;</t>
  </si>
  <si>
    <t>South Australia ;  Own account workers ;  Part-time workers who prefer more hours ;  &gt; Females ;</t>
  </si>
  <si>
    <t>South Australia ;  Own account workers ;  &gt; Available within four weeks ;  Persons ;</t>
  </si>
  <si>
    <t>South Australia ;  Own account workers ;  &gt; Available within four weeks ;  &gt; Males ;</t>
  </si>
  <si>
    <t>South Australia ;  Own account workers ;  &gt; Available within four weeks ;  &gt; Females ;</t>
  </si>
  <si>
    <t>South Australia ;  Own account workers ;  &gt;&gt; Looked for more work last year ;  Persons ;</t>
  </si>
  <si>
    <t>South Australia ;  Own account workers ;  &gt;&gt; Looked for more work last year ;  &gt; Males ;</t>
  </si>
  <si>
    <t>South Australia ;  Own account workers ;  &gt;&gt; Looked for more work last year ;  &gt; Females ;</t>
  </si>
  <si>
    <t>South Australia ;  Own account workers ;  &gt;&gt; Did not look for more work last year ;  Persons ;</t>
  </si>
  <si>
    <t>South Australia ;  Own account workers ;  &gt;&gt; Did not look for more work last year ;  &gt; Males ;</t>
  </si>
  <si>
    <t>South Australia ;  Own account workers ;  &gt;&gt; Did not look for more work last year ;  &gt; Females ;</t>
  </si>
  <si>
    <t>South Australia ;  Own account workers ;  &gt; Not available within four weeks ;  Persons ;</t>
  </si>
  <si>
    <t>South Australia ;  Own account workers ;  &gt; Not available within four weeks ;  &gt; Males ;</t>
  </si>
  <si>
    <t>South Australia ;  Own account workers ;  &gt; Not available within four weeks ;  &gt; Females ;</t>
  </si>
  <si>
    <t>South Australia ;  Preferred to work less than 30 hours ;  Part-time workers who prefer more hours ;  Persons ;</t>
  </si>
  <si>
    <t>South Australia ;  Preferred to work less than 30 hours ;  Part-time workers who prefer more hours ;  &gt; Males ;</t>
  </si>
  <si>
    <t>South Australia ;  Preferred to work less than 30 hours ;  Part-time workers who prefer more hours ;  &gt; Females ;</t>
  </si>
  <si>
    <t>South Australia ;  Preferred to work less than 30 hours ;  &gt; Available within four weeks ;  Persons ;</t>
  </si>
  <si>
    <t>South Australia ;  Preferred to work less than 30 hours ;  &gt; Available within four weeks ;  &gt; Males ;</t>
  </si>
  <si>
    <t>South Australia ;  Preferred to work less than 30 hours ;  &gt; Available within four weeks ;  &gt; Females ;</t>
  </si>
  <si>
    <t>South Australia ;  Preferred to work less than 30 hours ;  &gt;&gt; Looked for more work last year ;  Persons ;</t>
  </si>
  <si>
    <t>South Australia ;  Preferred to work less than 30 hours ;  &gt;&gt; Looked for more work last year ;  &gt; Males ;</t>
  </si>
  <si>
    <t>South Australia ;  Preferred to work less than 30 hours ;  &gt;&gt; Looked for more work last year ;  &gt; Females ;</t>
  </si>
  <si>
    <t>South Australia ;  Preferred to work less than 30 hours ;  &gt;&gt; Did not look for more work last year ;  Persons ;</t>
  </si>
  <si>
    <t>South Australia ;  Preferred to work less than 30 hours ;  &gt;&gt; Did not look for more work last year ;  &gt; Males ;</t>
  </si>
  <si>
    <t>South Australia ;  Preferred to work less than 30 hours ;  &gt;&gt; Did not look for more work last year ;  &gt; Females ;</t>
  </si>
  <si>
    <t>South Australia ;  Preferred to work less than 30 hours ;  &gt; Not available within four weeks ;  Persons ;</t>
  </si>
  <si>
    <t>South Australia ;  Preferred to work less than 30 hours ;  &gt; Not available within four weeks ;  &gt; Males ;</t>
  </si>
  <si>
    <t>South Australia ;  Preferred to work less than 30 hours ;  &gt; Not available within four weeks ;  &gt; Females ;</t>
  </si>
  <si>
    <t>South Australia ;  Preferred to work 30 to 34 hours ;  Part-time workers who prefer more hours ;  Persons ;</t>
  </si>
  <si>
    <t>South Australia ;  Preferred to work 30 to 34 hours ;  Part-time workers who prefer more hours ;  &gt; Males ;</t>
  </si>
  <si>
    <t>South Australia ;  Preferred to work 30 to 34 hours ;  Part-time workers who prefer more hours ;  &gt; Females ;</t>
  </si>
  <si>
    <t>South Australia ;  Preferred to work 30 to 34 hours ;  &gt; Available within four weeks ;  Persons ;</t>
  </si>
  <si>
    <t>South Australia ;  Preferred to work 30 to 34 hours ;  &gt; Available within four weeks ;  &gt; Males ;</t>
  </si>
  <si>
    <t>South Australia ;  Preferred to work 30 to 34 hours ;  &gt; Available within four weeks ;  &gt; Females ;</t>
  </si>
  <si>
    <t>South Australia ;  Preferred to work 30 to 34 hours ;  &gt;&gt; Looked for more work last year ;  Persons ;</t>
  </si>
  <si>
    <t>South Australia ;  Preferred to work 30 to 34 hours ;  &gt;&gt; Looked for more work last year ;  &gt; Males ;</t>
  </si>
  <si>
    <t>South Australia ;  Preferred to work 30 to 34 hours ;  &gt;&gt; Looked for more work last year ;  &gt; Females ;</t>
  </si>
  <si>
    <t>South Australia ;  Preferred to work 30 to 34 hours ;  &gt;&gt; Did not look for more work last year ;  Persons ;</t>
  </si>
  <si>
    <t>South Australia ;  Preferred to work 30 to 34 hours ;  &gt;&gt; Did not look for more work last year ;  &gt; Males ;</t>
  </si>
  <si>
    <t>South Australia ;  Preferred to work 30 to 34 hours ;  &gt;&gt; Did not look for more work last year ;  &gt; Females ;</t>
  </si>
  <si>
    <t>South Australia ;  Preferred to work 30 to 34 hours ;  &gt; Not available within four weeks ;  Persons ;</t>
  </si>
  <si>
    <t>South Australia ;  Preferred to work 30 to 34 hours ;  &gt; Not available within four weeks ;  &gt; Males ;</t>
  </si>
  <si>
    <t>South Australia ;  Preferred to work 30 to 34 hours ;  &gt; Not available within four weeks ;  &gt; Females ;</t>
  </si>
  <si>
    <t>South Australia ;  Preferred to work 35 to 39 hours ;  Part-time workers who prefer more hours ;  Persons ;</t>
  </si>
  <si>
    <t>South Australia ;  Preferred to work 35 to 39 hours ;  Part-time workers who prefer more hours ;  &gt; Males ;</t>
  </si>
  <si>
    <t>South Australia ;  Preferred to work 35 to 39 hours ;  Part-time workers who prefer more hours ;  &gt; Females ;</t>
  </si>
  <si>
    <t>South Australia ;  Preferred to work 35 to 39 hours ;  &gt; Available within four weeks ;  Persons ;</t>
  </si>
  <si>
    <t>South Australia ;  Preferred to work 35 to 39 hours ;  &gt; Available within four weeks ;  &gt; Males ;</t>
  </si>
  <si>
    <t>South Australia ;  Preferred to work 35 to 39 hours ;  &gt; Available within four weeks ;  &gt; Females ;</t>
  </si>
  <si>
    <t>South Australia ;  Preferred to work 35 to 39 hours ;  &gt;&gt; Looked for more work last year ;  Persons ;</t>
  </si>
  <si>
    <t>South Australia ;  Preferred to work 35 to 39 hours ;  &gt;&gt; Looked for more work last year ;  &gt; Males ;</t>
  </si>
  <si>
    <t>South Australia ;  Preferred to work 35 to 39 hours ;  &gt;&gt; Looked for more work last year ;  &gt; Females ;</t>
  </si>
  <si>
    <t>South Australia ;  Preferred to work 35 to 39 hours ;  &gt;&gt; Did not look for more work last year ;  Persons ;</t>
  </si>
  <si>
    <t>South Australia ;  Preferred to work 35 to 39 hours ;  &gt;&gt; Did not look for more work last year ;  &gt; Males ;</t>
  </si>
  <si>
    <t>South Australia ;  Preferred to work 35 to 39 hours ;  &gt;&gt; Did not look for more work last year ;  &gt; Females ;</t>
  </si>
  <si>
    <t>South Australia ;  Preferred to work 35 to 39 hours ;  &gt; Not available within four weeks ;  Persons ;</t>
  </si>
  <si>
    <t>South Australia ;  Preferred to work 35 to 39 hours ;  &gt; Not available within four weeks ;  &gt; Males ;</t>
  </si>
  <si>
    <t>South Australia ;  Preferred to work 35 to 39 hours ;  &gt; Not available within four weeks ;  &gt; Females ;</t>
  </si>
  <si>
    <t>South Australia ;  Preferred to work 40 hours or more ;  Part-time workers who prefer more hours ;  Persons ;</t>
  </si>
  <si>
    <t>South Australia ;  Preferred to work 40 hours or more ;  Part-time workers who prefer more hours ;  &gt; Males ;</t>
  </si>
  <si>
    <t>South Australia ;  Preferred to work 40 hours or more ;  Part-time workers who prefer more hours ;  &gt; Females ;</t>
  </si>
  <si>
    <t>South Australia ;  Preferred to work 40 hours or more ;  &gt; Available within four weeks ;  Persons ;</t>
  </si>
  <si>
    <t>South Australia ;  Preferred to work 40 hours or more ;  &gt; Available within four weeks ;  &gt; Males ;</t>
  </si>
  <si>
    <t>South Australia ;  Preferred to work 40 hours or more ;  &gt; Available within four weeks ;  &gt; Females ;</t>
  </si>
  <si>
    <t>South Australia ;  Preferred to work 40 hours or more ;  &gt;&gt; Looked for more work last year ;  Persons ;</t>
  </si>
  <si>
    <t>South Australia ;  Preferred to work 40 hours or more ;  &gt;&gt; Looked for more work last year ;  &gt; Males ;</t>
  </si>
  <si>
    <t>South Australia ;  Preferred to work 40 hours or more ;  &gt;&gt; Looked for more work last year ;  &gt; Females ;</t>
  </si>
  <si>
    <t>South Australia ;  Preferred to work 40 hours or more ;  &gt;&gt; Did not look for more work last year ;  Persons ;</t>
  </si>
  <si>
    <t>South Australia ;  Preferred to work 40 hours or more ;  &gt;&gt; Did not look for more work last year ;  &gt; Males ;</t>
  </si>
  <si>
    <t>South Australia ;  Preferred to work 40 hours or more ;  &gt;&gt; Did not look for more work last year ;  &gt; Females ;</t>
  </si>
  <si>
    <t>South Australia ;  Preferred to work 40 hours or more ;  &gt; Not available within four weeks ;  Persons ;</t>
  </si>
  <si>
    <t>South Australia ;  Preferred to work 40 hours or more ;  &gt; Not available within four weeks ;  &gt; Males ;</t>
  </si>
  <si>
    <t>South Australia ;  Preferred to work 40 hours or more ;  &gt; Not available within four weeks ;  &gt; Females ;</t>
  </si>
  <si>
    <t>South Australia ;  Preferred to work less than 10 extra hours ;  Part-time workers who prefer more hours ;  Persons ;</t>
  </si>
  <si>
    <t>South Australia ;  Preferred to work less than 10 extra hours ;  Part-time workers who prefer more hours ;  &gt; Males ;</t>
  </si>
  <si>
    <t>South Australia ;  Preferred to work less than 10 extra hours ;  Part-time workers who prefer more hours ;  &gt; Females ;</t>
  </si>
  <si>
    <t>South Australia ;  Preferred to work less than 10 extra hours ;  &gt; Available within four weeks ;  Persons ;</t>
  </si>
  <si>
    <t>South Australia ;  Preferred to work less than 10 extra hours ;  &gt; Available within four weeks ;  &gt; Males ;</t>
  </si>
  <si>
    <t>South Australia ;  Preferred to work less than 10 extra hours ;  &gt; Available within four weeks ;  &gt; Females ;</t>
  </si>
  <si>
    <t>South Australia ;  Preferred to work less than 10 extra hours ;  &gt;&gt; Looked for more work last year ;  Persons ;</t>
  </si>
  <si>
    <t>South Australia ;  Preferred to work less than 10 extra hours ;  &gt;&gt; Looked for more work last year ;  &gt; Males ;</t>
  </si>
  <si>
    <t>South Australia ;  Preferred to work less than 10 extra hours ;  &gt;&gt; Looked for more work last year ;  &gt; Females ;</t>
  </si>
  <si>
    <t>South Australia ;  Preferred to work less than 10 extra hours ;  &gt;&gt; Did not look for more work last year ;  Persons ;</t>
  </si>
  <si>
    <t>South Australia ;  Preferred to work less than 10 extra hours ;  &gt;&gt; Did not look for more work last year ;  &gt; Males ;</t>
  </si>
  <si>
    <t>South Australia ;  Preferred to work less than 10 extra hours ;  &gt;&gt; Did not look for more work last year ;  &gt; Females ;</t>
  </si>
  <si>
    <t>South Australia ;  Preferred to work less than 10 extra hours ;  &gt; Not available within four weeks ;  Persons ;</t>
  </si>
  <si>
    <t>South Australia ;  Preferred to work less than 10 extra hours ;  &gt; Not available within four weeks ;  &gt; Males ;</t>
  </si>
  <si>
    <t>South Australia ;  Preferred to work less than 10 extra hours ;  &gt; Not available within four weeks ;  &gt; Females ;</t>
  </si>
  <si>
    <t>South Australia ;  Preferred to work 10 to 19 extra hours ;  Part-time workers who prefer more hours ;  Persons ;</t>
  </si>
  <si>
    <t>South Australia ;  Preferred to work 10 to 19 extra hours ;  Part-time workers who prefer more hours ;  &gt; Males ;</t>
  </si>
  <si>
    <t>South Australia ;  Preferred to work 10 to 19 extra hours ;  Part-time workers who prefer more hours ;  &gt; Females ;</t>
  </si>
  <si>
    <t>South Australia ;  Preferred to work 10 to 19 extra hours ;  &gt; Available within four weeks ;  Persons ;</t>
  </si>
  <si>
    <t>South Australia ;  Preferred to work 10 to 19 extra hours ;  &gt; Available within four weeks ;  &gt; Males ;</t>
  </si>
  <si>
    <t>South Australia ;  Preferred to work 10 to 19 extra hours ;  &gt; Available within four weeks ;  &gt; Females ;</t>
  </si>
  <si>
    <t>South Australia ;  Preferred to work 10 to 19 extra hours ;  &gt;&gt; Looked for more work last year ;  Persons ;</t>
  </si>
  <si>
    <t>South Australia ;  Preferred to work 10 to 19 extra hours ;  &gt;&gt; Looked for more work last year ;  &gt; Males ;</t>
  </si>
  <si>
    <t>South Australia ;  Preferred to work 10 to 19 extra hours ;  &gt;&gt; Looked for more work last year ;  &gt; Females ;</t>
  </si>
  <si>
    <t>South Australia ;  Preferred to work 10 to 19 extra hours ;  &gt;&gt; Did not look for more work last year ;  Persons ;</t>
  </si>
  <si>
    <t>South Australia ;  Preferred to work 10 to 19 extra hours ;  &gt;&gt; Did not look for more work last year ;  &gt; Males ;</t>
  </si>
  <si>
    <t>South Australia ;  Preferred to work 10 to 19 extra hours ;  &gt;&gt; Did not look for more work last year ;  &gt; Females ;</t>
  </si>
  <si>
    <t>South Australia ;  Preferred to work 10 to 19 extra hours ;  &gt; Not available within four weeks ;  Persons ;</t>
  </si>
  <si>
    <t>South Australia ;  Preferred to work 10 to 19 extra hours ;  &gt; Not available within four weeks ;  &gt; Males ;</t>
  </si>
  <si>
    <t>South Australia ;  Preferred to work 10 to 19 extra hours ;  &gt; Not available within four weeks ;  &gt; Females ;</t>
  </si>
  <si>
    <t>South Australia ;  Preferred to work 20 to 29 extra hours ;  Part-time workers who prefer more hours ;  Persons ;</t>
  </si>
  <si>
    <t>South Australia ;  Preferred to work 20 to 29 extra hours ;  Part-time workers who prefer more hours ;  &gt; Males ;</t>
  </si>
  <si>
    <t>South Australia ;  Preferred to work 20 to 29 extra hours ;  Part-time workers who prefer more hours ;  &gt; Females ;</t>
  </si>
  <si>
    <t>South Australia ;  Preferred to work 20 to 29 extra hours ;  &gt; Available within four weeks ;  Persons ;</t>
  </si>
  <si>
    <t>South Australia ;  Preferred to work 20 to 29 extra hours ;  &gt; Available within four weeks ;  &gt; Males ;</t>
  </si>
  <si>
    <t>South Australia ;  Preferred to work 20 to 29 extra hours ;  &gt; Available within four weeks ;  &gt; Females ;</t>
  </si>
  <si>
    <t>South Australia ;  Preferred to work 20 to 29 extra hours ;  &gt;&gt; Looked for more work last year ;  Persons ;</t>
  </si>
  <si>
    <t>South Australia ;  Preferred to work 20 to 29 extra hours ;  &gt;&gt; Looked for more work last year ;  &gt; Males ;</t>
  </si>
  <si>
    <t>South Australia ;  Preferred to work 20 to 29 extra hours ;  &gt;&gt; Looked for more work last year ;  &gt; Females ;</t>
  </si>
  <si>
    <t>South Australia ;  Preferred to work 20 to 29 extra hours ;  &gt;&gt; Did not look for more work last year ;  Persons ;</t>
  </si>
  <si>
    <t>South Australia ;  Preferred to work 20 to 29 extra hours ;  &gt;&gt; Did not look for more work last year ;  &gt; Males ;</t>
  </si>
  <si>
    <t>South Australia ;  Preferred to work 20 to 29 extra hours ;  &gt;&gt; Did not look for more work last year ;  &gt; Females ;</t>
  </si>
  <si>
    <t>South Australia ;  Preferred to work 20 to 29 extra hours ;  &gt; Not available within four weeks ;  Persons ;</t>
  </si>
  <si>
    <t>South Australia ;  Preferred to work 20 to 29 extra hours ;  &gt; Not available within four weeks ;  &gt; Males ;</t>
  </si>
  <si>
    <t>South Australia ;  Preferred to work 20 to 29 extra hours ;  &gt; Not available within four weeks ;  &gt; Females ;</t>
  </si>
  <si>
    <t>South Australia ;  Preferred to work 30 or more extra hours ;  Part-time workers who prefer more hours ;  Persons ;</t>
  </si>
  <si>
    <t>South Australia ;  Preferred to work 30 or more extra hours ;  Part-time workers who prefer more hours ;  &gt; Males ;</t>
  </si>
  <si>
    <t>South Australia ;  Preferred to work 30 or more extra hours ;  Part-time workers who prefer more hours ;  &gt; Females ;</t>
  </si>
  <si>
    <t>South Australia ;  Preferred to work 30 or more extra hours ;  &gt; Available within four weeks ;  Persons ;</t>
  </si>
  <si>
    <t>South Australia ;  Preferred to work 30 or more extra hours ;  &gt; Available within four weeks ;  &gt; Males ;</t>
  </si>
  <si>
    <t>South Australia ;  Preferred to work 30 or more extra hours ;  &gt; Available within four weeks ;  &gt; Females ;</t>
  </si>
  <si>
    <t>South Australia ;  Preferred to work 30 or more extra hours ;  &gt;&gt; Looked for more work last year ;  Persons ;</t>
  </si>
  <si>
    <t>South Australia ;  Preferred to work 30 or more extra hours ;  &gt;&gt; Looked for more work last year ;  &gt; Males ;</t>
  </si>
  <si>
    <t>South Australia ;  Preferred to work 30 or more extra hours ;  &gt;&gt; Looked for more work last year ;  &gt; Females ;</t>
  </si>
  <si>
    <t>South Australia ;  Preferred to work 30 or more extra hours ;  &gt;&gt; Did not look for more work last year ;  Persons ;</t>
  </si>
  <si>
    <t>South Australia ;  Preferred to work 30 or more extra hours ;  &gt;&gt; Did not look for more work last year ;  &gt; Males ;</t>
  </si>
  <si>
    <t>South Australia ;  Preferred to work 30 or more extra hours ;  &gt;&gt; Did not look for more work last year ;  &gt; Females ;</t>
  </si>
  <si>
    <t>South Australia ;  Preferred to work 30 or more extra hours ;  &gt; Not available within four weeks ;  Persons ;</t>
  </si>
  <si>
    <t>South Australia ;  Preferred to work 30 or more extra hours ;  &gt; Not available within four weeks ;  &gt; Males ;</t>
  </si>
  <si>
    <t>South Australia ;  Preferred to work 30 or more extra hours ;  &gt; Not available within four weeks ;  &gt; Females ;</t>
  </si>
  <si>
    <t>Western Australia ;  Part-time workers who prefer more hours ;  Persons ;</t>
  </si>
  <si>
    <t>Western Australia ;  Part-time workers who prefer more hours ;  &gt; Males ;</t>
  </si>
  <si>
    <t>Western Australia ;  Part-time workers who prefer more hours ;  &gt; Females ;</t>
  </si>
  <si>
    <t>Western Australia ;  &gt; Available within four weeks ;  Persons ;</t>
  </si>
  <si>
    <t>Western Australia ;  &gt; Available within four weeks ;  &gt; Males ;</t>
  </si>
  <si>
    <t>Western Australia ;  &gt; Available within four weeks ;  &gt; Females ;</t>
  </si>
  <si>
    <t>Western Australia ;  &gt;&gt; Looked for more work last year ;  Persons ;</t>
  </si>
  <si>
    <t>Western Australia ;  &gt;&gt; Looked for more work last year ;  &gt; Males ;</t>
  </si>
  <si>
    <t>Western Australia ;  &gt;&gt; Looked for more work last year ;  &gt; Females ;</t>
  </si>
  <si>
    <t>Western Australia ;  &gt;&gt; Did not look for more work last year ;  Persons ;</t>
  </si>
  <si>
    <t>Western Australia ;  &gt;&gt; Did not look for more work last year ;  &gt; Males ;</t>
  </si>
  <si>
    <t>Western Australia ;  &gt;&gt; Did not look for more work last year ;  &gt; Females ;</t>
  </si>
  <si>
    <t>Western Australia ;  &gt; Not available within four weeks ;  Persons ;</t>
  </si>
  <si>
    <t>Western Australia ;  &gt; Not available within four weeks ;  &gt; Males ;</t>
  </si>
  <si>
    <t>Western Australia ;  &gt; Not available within four weeks ;  &gt; Females ;</t>
  </si>
  <si>
    <t>Western Australia ;  Employees ;  Part-time workers who prefer more hours ;  Persons ;</t>
  </si>
  <si>
    <t>Western Australia ;  Employees ;  Part-time workers who prefer more hours ;  &gt; Males ;</t>
  </si>
  <si>
    <t>Western Australia ;  Employees ;  Part-time workers who prefer more hours ;  &gt; Females ;</t>
  </si>
  <si>
    <t>Western Australia ;  Employees ;  &gt; Available within four weeks ;  Persons ;</t>
  </si>
  <si>
    <t>Western Australia ;  Employees ;  &gt; Available within four weeks ;  &gt; Males ;</t>
  </si>
  <si>
    <t>Western Australia ;  Employees ;  &gt; Available within four weeks ;  &gt; Females ;</t>
  </si>
  <si>
    <t>Western Australia ;  Employees ;  &gt;&gt; Looked for more work last year ;  Persons ;</t>
  </si>
  <si>
    <t>Western Australia ;  Employees ;  &gt;&gt; Looked for more work last year ;  &gt; Males ;</t>
  </si>
  <si>
    <t>Western Australia ;  Employees ;  &gt;&gt; Looked for more work last year ;  &gt; Females ;</t>
  </si>
  <si>
    <t>Western Australia ;  Employees ;  &gt;&gt; Did not look for more work last year ;  Persons ;</t>
  </si>
  <si>
    <t>Western Australia ;  Employees ;  &gt;&gt; Did not look for more work last year ;  &gt; Males ;</t>
  </si>
  <si>
    <t>Western Australia ;  Employees ;  &gt;&gt; Did not look for more work last year ;  &gt; Females ;</t>
  </si>
  <si>
    <t>Western Australia ;  Employees ;  &gt; Not available within four weeks ;  Persons ;</t>
  </si>
  <si>
    <t>Western Australia ;  Employees ;  &gt; Not available within four weeks ;  &gt; Males ;</t>
  </si>
  <si>
    <t>Western Australia ;  Employees ;  &gt; Not available within four weeks ;  &gt; Females ;</t>
  </si>
  <si>
    <t>Western Australia ;  Own account workers ;  Part-time workers who prefer more hours ;  Persons ;</t>
  </si>
  <si>
    <t>Western Australia ;  Own account workers ;  Part-time workers who prefer more hours ;  &gt; Males ;</t>
  </si>
  <si>
    <t>Western Australia ;  Own account workers ;  Part-time workers who prefer more hours ;  &gt; Females ;</t>
  </si>
  <si>
    <t>Western Australia ;  Own account workers ;  &gt; Available within four weeks ;  Persons ;</t>
  </si>
  <si>
    <t>Western Australia ;  Own account workers ;  &gt; Available within four weeks ;  &gt; Males ;</t>
  </si>
  <si>
    <t>Western Australia ;  Own account workers ;  &gt; Available within four weeks ;  &gt; Females ;</t>
  </si>
  <si>
    <t>Western Australia ;  Own account workers ;  &gt;&gt; Looked for more work last year ;  Persons ;</t>
  </si>
  <si>
    <t>Western Australia ;  Own account workers ;  &gt;&gt; Looked for more work last year ;  &gt; Males ;</t>
  </si>
  <si>
    <t>Western Australia ;  Own account workers ;  &gt;&gt; Looked for more work last year ;  &gt; Females ;</t>
  </si>
  <si>
    <t>Western Australia ;  Own account workers ;  &gt;&gt; Did not look for more work last year ;  Persons ;</t>
  </si>
  <si>
    <t>Western Australia ;  Own account workers ;  &gt;&gt; Did not look for more work last year ;  &gt; Males ;</t>
  </si>
  <si>
    <t>Western Australia ;  Own account workers ;  &gt;&gt; Did not look for more work last year ;  &gt; Females ;</t>
  </si>
  <si>
    <t>Western Australia ;  Own account workers ;  &gt; Not available within four weeks ;  Persons ;</t>
  </si>
  <si>
    <t>Western Australia ;  Own account workers ;  &gt; Not available within four weeks ;  &gt; Males ;</t>
  </si>
  <si>
    <t>Western Australia ;  Own account workers ;  &gt; Not available within four weeks ;  &gt; Females ;</t>
  </si>
  <si>
    <t>Western Australia ;  Preferred to work less than 30 hours ;  Part-time workers who prefer more hours ;  Persons ;</t>
  </si>
  <si>
    <t>Western Australia ;  Preferred to work less than 30 hours ;  Part-time workers who prefer more hours ;  &gt; Males ;</t>
  </si>
  <si>
    <t>Western Australia ;  Preferred to work less than 30 hours ;  Part-time workers who prefer more hours ;  &gt; Females ;</t>
  </si>
  <si>
    <t>Western Australia ;  Preferred to work less than 30 hours ;  &gt; Available within four weeks ;  Persons ;</t>
  </si>
  <si>
    <t>Western Australia ;  Preferred to work less than 30 hours ;  &gt; Available within four weeks ;  &gt; Males ;</t>
  </si>
  <si>
    <t>Western Australia ;  Preferred to work less than 30 hours ;  &gt; Available within four weeks ;  &gt; Females ;</t>
  </si>
  <si>
    <t>Western Australia ;  Preferred to work less than 30 hours ;  &gt;&gt; Looked for more work last year ;  Persons ;</t>
  </si>
  <si>
    <t>Western Australia ;  Preferred to work less than 30 hours ;  &gt;&gt; Looked for more work last year ;  &gt; Males ;</t>
  </si>
  <si>
    <t>Western Australia ;  Preferred to work less than 30 hours ;  &gt;&gt; Looked for more work last year ;  &gt; Females ;</t>
  </si>
  <si>
    <t>Western Australia ;  Preferred to work less than 30 hours ;  &gt;&gt; Did not look for more work last year ;  Persons ;</t>
  </si>
  <si>
    <t>Western Australia ;  Preferred to work less than 30 hours ;  &gt;&gt; Did not look for more work last year ;  &gt; Males ;</t>
  </si>
  <si>
    <t>Western Australia ;  Preferred to work less than 30 hours ;  &gt;&gt; Did not look for more work last year ;  &gt; Females ;</t>
  </si>
  <si>
    <t>Western Australia ;  Preferred to work less than 30 hours ;  &gt; Not available within four weeks ;  Persons ;</t>
  </si>
  <si>
    <t>Western Australia ;  Preferred to work less than 30 hours ;  &gt; Not available within four weeks ;  &gt; Males ;</t>
  </si>
  <si>
    <t>Western Australia ;  Preferred to work less than 30 hours ;  &gt; Not available within four weeks ;  &gt; Females ;</t>
  </si>
  <si>
    <t>Western Australia ;  Preferred to work 30 to 34 hours ;  Part-time workers who prefer more hours ;  Persons ;</t>
  </si>
  <si>
    <t>Western Australia ;  Preferred to work 30 to 34 hours ;  Part-time workers who prefer more hours ;  &gt; Males ;</t>
  </si>
  <si>
    <t>Western Australia ;  Preferred to work 30 to 34 hours ;  Part-time workers who prefer more hours ;  &gt; Females ;</t>
  </si>
  <si>
    <t>Western Australia ;  Preferred to work 30 to 34 hours ;  &gt; Available within four weeks ;  Persons ;</t>
  </si>
  <si>
    <t>Western Australia ;  Preferred to work 30 to 34 hours ;  &gt; Available within four weeks ;  &gt; Males ;</t>
  </si>
  <si>
    <t>Western Australia ;  Preferred to work 30 to 34 hours ;  &gt; Available within four weeks ;  &gt; Females ;</t>
  </si>
  <si>
    <t>Western Australia ;  Preferred to work 30 to 34 hours ;  &gt;&gt; Looked for more work last year ;  Persons ;</t>
  </si>
  <si>
    <t>Western Australia ;  Preferred to work 30 to 34 hours ;  &gt;&gt; Looked for more work last year ;  &gt; Males ;</t>
  </si>
  <si>
    <t>Western Australia ;  Preferred to work 30 to 34 hours ;  &gt;&gt; Looked for more work last year ;  &gt; Females ;</t>
  </si>
  <si>
    <t>Western Australia ;  Preferred to work 30 to 34 hours ;  &gt;&gt; Did not look for more work last year ;  Persons ;</t>
  </si>
  <si>
    <t>Western Australia ;  Preferred to work 30 to 34 hours ;  &gt;&gt; Did not look for more work last year ;  &gt; Males ;</t>
  </si>
  <si>
    <t>Western Australia ;  Preferred to work 30 to 34 hours ;  &gt;&gt; Did not look for more work last year ;  &gt; Females ;</t>
  </si>
  <si>
    <t>Western Australia ;  Preferred to work 30 to 34 hours ;  &gt; Not available within four weeks ;  Persons ;</t>
  </si>
  <si>
    <t>Western Australia ;  Preferred to work 30 to 34 hours ;  &gt; Not available within four weeks ;  &gt; Males ;</t>
  </si>
  <si>
    <t>Western Australia ;  Preferred to work 30 to 34 hours ;  &gt; Not available within four weeks ;  &gt; Females ;</t>
  </si>
  <si>
    <t>Western Australia ;  Preferred to work 35 to 39 hours ;  Part-time workers who prefer more hours ;  Persons ;</t>
  </si>
  <si>
    <t>Western Australia ;  Preferred to work 35 to 39 hours ;  Part-time workers who prefer more hours ;  &gt; Males ;</t>
  </si>
  <si>
    <t>Western Australia ;  Preferred to work 35 to 39 hours ;  Part-time workers who prefer more hours ;  &gt; Females ;</t>
  </si>
  <si>
    <t>Western Australia ;  Preferred to work 35 to 39 hours ;  &gt; Available within four weeks ;  Persons ;</t>
  </si>
  <si>
    <t>Western Australia ;  Preferred to work 35 to 39 hours ;  &gt; Available within four weeks ;  &gt; Males ;</t>
  </si>
  <si>
    <t>Western Australia ;  Preferred to work 35 to 39 hours ;  &gt; Available within four weeks ;  &gt; Females ;</t>
  </si>
  <si>
    <t>Western Australia ;  Preferred to work 35 to 39 hours ;  &gt;&gt; Looked for more work last year ;  Persons ;</t>
  </si>
  <si>
    <t>Western Australia ;  Preferred to work 35 to 39 hours ;  &gt;&gt; Looked for more work last year ;  &gt; Males ;</t>
  </si>
  <si>
    <t>Western Australia ;  Preferred to work 35 to 39 hours ;  &gt;&gt; Looked for more work last year ;  &gt; Females ;</t>
  </si>
  <si>
    <t>Western Australia ;  Preferred to work 35 to 39 hours ;  &gt;&gt; Did not look for more work last year ;  Persons ;</t>
  </si>
  <si>
    <t>Western Australia ;  Preferred to work 35 to 39 hours ;  &gt;&gt; Did not look for more work last year ;  &gt; Males ;</t>
  </si>
  <si>
    <t>Western Australia ;  Preferred to work 35 to 39 hours ;  &gt;&gt; Did not look for more work last year ;  &gt; Females ;</t>
  </si>
  <si>
    <t>Western Australia ;  Preferred to work 35 to 39 hours ;  &gt; Not available within four weeks ;  Persons ;</t>
  </si>
  <si>
    <t>Western Australia ;  Preferred to work 35 to 39 hours ;  &gt; Not available within four weeks ;  &gt; Males ;</t>
  </si>
  <si>
    <t>Western Australia ;  Preferred to work 35 to 39 hours ;  &gt; Not available within four weeks ;  &gt; Females ;</t>
  </si>
  <si>
    <t>Western Australia ;  Preferred to work 40 hours or more ;  Part-time workers who prefer more hours ;  Persons ;</t>
  </si>
  <si>
    <t>Western Australia ;  Preferred to work 40 hours or more ;  Part-time workers who prefer more hours ;  &gt; Males ;</t>
  </si>
  <si>
    <t>Western Australia ;  Preferred to work 40 hours or more ;  Part-time workers who prefer more hours ;  &gt; Females ;</t>
  </si>
  <si>
    <t>Western Australia ;  Preferred to work 40 hours or more ;  &gt; Available within four weeks ;  Persons ;</t>
  </si>
  <si>
    <t>Western Australia ;  Preferred to work 40 hours or more ;  &gt; Available within four weeks ;  &gt; Males ;</t>
  </si>
  <si>
    <t>Western Australia ;  Preferred to work 40 hours or more ;  &gt; Available within four weeks ;  &gt; Females ;</t>
  </si>
  <si>
    <t>Western Australia ;  Preferred to work 40 hours or more ;  &gt;&gt; Looked for more work last year ;  Persons ;</t>
  </si>
  <si>
    <t>Western Australia ;  Preferred to work 40 hours or more ;  &gt;&gt; Looked for more work last year ;  &gt; Males ;</t>
  </si>
  <si>
    <t>Western Australia ;  Preferred to work 40 hours or more ;  &gt;&gt; Looked for more work last year ;  &gt; Females ;</t>
  </si>
  <si>
    <t>Western Australia ;  Preferred to work 40 hours or more ;  &gt;&gt; Did not look for more work last year ;  Persons ;</t>
  </si>
  <si>
    <t>A125230470R</t>
  </si>
  <si>
    <t>A125254230X</t>
  </si>
  <si>
    <t>A125242350V</t>
  </si>
  <si>
    <t>A125235222V</t>
  </si>
  <si>
    <t>A125258982L</t>
  </si>
  <si>
    <t>A125247102X</t>
  </si>
  <si>
    <t>A125232846L</t>
  </si>
  <si>
    <t>A125256606W</t>
  </si>
  <si>
    <t>A125244726T</t>
  </si>
  <si>
    <t>A125228094F</t>
  </si>
  <si>
    <t>A125251854T</t>
  </si>
  <si>
    <t>A125239974J</t>
  </si>
  <si>
    <t>A125237598C</t>
  </si>
  <si>
    <t>A125261358T</t>
  </si>
  <si>
    <t>A125249478J</t>
  </si>
  <si>
    <t>A125230450F</t>
  </si>
  <si>
    <t>A125254210R</t>
  </si>
  <si>
    <t>A125242330K</t>
  </si>
  <si>
    <t>A125235202K</t>
  </si>
  <si>
    <t>A125258962C</t>
  </si>
  <si>
    <t>A125247082A</t>
  </si>
  <si>
    <t>A125232826C</t>
  </si>
  <si>
    <t>A125256586X</t>
  </si>
  <si>
    <t>A125244706J</t>
  </si>
  <si>
    <t>A125228074W</t>
  </si>
  <si>
    <t>A125251834J</t>
  </si>
  <si>
    <t>A125239954X</t>
  </si>
  <si>
    <t>A125237578V</t>
  </si>
  <si>
    <t>A125261338J</t>
  </si>
  <si>
    <t>A125249458X</t>
  </si>
  <si>
    <t>A125230474X</t>
  </si>
  <si>
    <t>A125254234J</t>
  </si>
  <si>
    <t>A125242354C</t>
  </si>
  <si>
    <t>A125235226C</t>
  </si>
  <si>
    <t>A125258986W</t>
  </si>
  <si>
    <t>A125247106J</t>
  </si>
  <si>
    <t>A125232850C</t>
  </si>
  <si>
    <t>A125256610L</t>
  </si>
  <si>
    <t>A125244730J</t>
  </si>
  <si>
    <t>A125228098R</t>
  </si>
  <si>
    <t>A125251858A</t>
  </si>
  <si>
    <t>A125239978T</t>
  </si>
  <si>
    <t>A125237602J</t>
  </si>
  <si>
    <t>A125261362J</t>
  </si>
  <si>
    <t>A125249482X</t>
  </si>
  <si>
    <t>A125230478J</t>
  </si>
  <si>
    <t>A125254238T</t>
  </si>
  <si>
    <t>A125242358L</t>
  </si>
  <si>
    <t>A125235230V</t>
  </si>
  <si>
    <t>A125258990L</t>
  </si>
  <si>
    <t>A125247110X</t>
  </si>
  <si>
    <t>A125232854L</t>
  </si>
  <si>
    <t>A125256614W</t>
  </si>
  <si>
    <t>A125244734T</t>
  </si>
  <si>
    <t>A125228102V</t>
  </si>
  <si>
    <t>A125251862T</t>
  </si>
  <si>
    <t>A125239982J</t>
  </si>
  <si>
    <t>A125237606T</t>
  </si>
  <si>
    <t>A125261366T</t>
  </si>
  <si>
    <t>A125249486J</t>
  </si>
  <si>
    <t>A125230454R</t>
  </si>
  <si>
    <t>A125254214X</t>
  </si>
  <si>
    <t>A125242334V</t>
  </si>
  <si>
    <t>A125235206V</t>
  </si>
  <si>
    <t>A125258966L</t>
  </si>
  <si>
    <t>A125247086K</t>
  </si>
  <si>
    <t>A125232830V</t>
  </si>
  <si>
    <t>A125256590R</t>
  </si>
  <si>
    <t>A125244710X</t>
  </si>
  <si>
    <t>A125228078F</t>
  </si>
  <si>
    <t>A125251838T</t>
  </si>
  <si>
    <t>A125239958J</t>
  </si>
  <si>
    <t>A125237582K</t>
  </si>
  <si>
    <t>A125261342X</t>
  </si>
  <si>
    <t>A125249462R</t>
  </si>
  <si>
    <t>A125230458X</t>
  </si>
  <si>
    <t>A125254218J</t>
  </si>
  <si>
    <t>A125242338C</t>
  </si>
  <si>
    <t>A125235210K</t>
  </si>
  <si>
    <t>A125258970C</t>
  </si>
  <si>
    <t>A125247090A</t>
  </si>
  <si>
    <t>A125232834C</t>
  </si>
  <si>
    <t>A125256594X</t>
  </si>
  <si>
    <t>A125244714J</t>
  </si>
  <si>
    <t>A125228082W</t>
  </si>
  <si>
    <t>A125251842J</t>
  </si>
  <si>
    <t>A125239962X</t>
  </si>
  <si>
    <t>A125237586V</t>
  </si>
  <si>
    <t>A125261346J</t>
  </si>
  <si>
    <t>A125249466X</t>
  </si>
  <si>
    <t>A125230462R</t>
  </si>
  <si>
    <t>A125254222X</t>
  </si>
  <si>
    <t>A125242342V</t>
  </si>
  <si>
    <t>A125235214V</t>
  </si>
  <si>
    <t>A125258974L</t>
  </si>
  <si>
    <t>A125247094K</t>
  </si>
  <si>
    <t>A125232838L</t>
  </si>
  <si>
    <t>A125256598J</t>
  </si>
  <si>
    <t>A125244718T</t>
  </si>
  <si>
    <t>A125228086F</t>
  </si>
  <si>
    <t>A125251846T</t>
  </si>
  <si>
    <t>A125239966J</t>
  </si>
  <si>
    <t>A125237590K</t>
  </si>
  <si>
    <t>A125261350X</t>
  </si>
  <si>
    <t>A125249470R</t>
  </si>
  <si>
    <t>A125230446R</t>
  </si>
  <si>
    <t>A125254206X</t>
  </si>
  <si>
    <t>A125242326V</t>
  </si>
  <si>
    <t>A125235198F</t>
  </si>
  <si>
    <t>A125258958L</t>
  </si>
  <si>
    <t>A125247078K</t>
  </si>
  <si>
    <t>A125232822V</t>
  </si>
  <si>
    <t>A125256582R</t>
  </si>
  <si>
    <t>A125244702X</t>
  </si>
  <si>
    <t>A125228070L</t>
  </si>
  <si>
    <t>A125251830X</t>
  </si>
  <si>
    <t>A125239950R</t>
  </si>
  <si>
    <t>A125237574K</t>
  </si>
  <si>
    <t>A125261334X</t>
  </si>
  <si>
    <t>A125249454R</t>
  </si>
  <si>
    <t>A125230482X</t>
  </si>
  <si>
    <t>A125254242J</t>
  </si>
  <si>
    <t>A125242362C</t>
  </si>
  <si>
    <t>A125235234C</t>
  </si>
  <si>
    <t>A125258994W</t>
  </si>
  <si>
    <t>A125247114J</t>
  </si>
  <si>
    <t>A125232858W</t>
  </si>
  <si>
    <t>A125256618F</t>
  </si>
  <si>
    <t>A125244738A</t>
  </si>
  <si>
    <t>A125228106C</t>
  </si>
  <si>
    <t>A125251866A</t>
  </si>
  <si>
    <t>A125239986T</t>
  </si>
  <si>
    <t>A125237610J</t>
  </si>
  <si>
    <t>A125261370J</t>
  </si>
  <si>
    <t>A125249490X</t>
  </si>
  <si>
    <t>A125230466X</t>
  </si>
  <si>
    <t>A125254226J</t>
  </si>
  <si>
    <t>A125242346C</t>
  </si>
  <si>
    <t>A125235218C</t>
  </si>
  <si>
    <t>A125258978W</t>
  </si>
  <si>
    <t>A125247098V</t>
  </si>
  <si>
    <t>A125232842C</t>
  </si>
  <si>
    <t>A125256602L</t>
  </si>
  <si>
    <t>A125244722J</t>
  </si>
  <si>
    <t>A125228090W</t>
  </si>
  <si>
    <t>A125251850J</t>
  </si>
  <si>
    <t>A125239970X</t>
  </si>
  <si>
    <t>A125237594V</t>
  </si>
  <si>
    <t>A125261354J</t>
  </si>
  <si>
    <t>A125249474X</t>
  </si>
  <si>
    <t>A125230266F</t>
  </si>
  <si>
    <t>A125254026R</t>
  </si>
  <si>
    <t>A125242146K</t>
  </si>
  <si>
    <t>A125235018K</t>
  </si>
  <si>
    <t>A125258778C</t>
  </si>
  <si>
    <t>A125246898X</t>
  </si>
  <si>
    <t>A125232642K</t>
  </si>
  <si>
    <t>A125256402V</t>
  </si>
  <si>
    <t>A125244522R</t>
  </si>
  <si>
    <t>A125227890A</t>
  </si>
  <si>
    <t>A125251650R</t>
  </si>
  <si>
    <t>A125239770F</t>
  </si>
  <si>
    <t>A125237394A</t>
  </si>
  <si>
    <t>A125261154R</t>
  </si>
  <si>
    <t>A125249274F</t>
  </si>
  <si>
    <t>A125230250L</t>
  </si>
  <si>
    <t>A125254010W</t>
  </si>
  <si>
    <t>A125242130T</t>
  </si>
  <si>
    <t>A125235002T</t>
  </si>
  <si>
    <t>A125258762K</t>
  </si>
  <si>
    <t>A125246882F</t>
  </si>
  <si>
    <t>A125232626K</t>
  </si>
  <si>
    <t>A125256386F</t>
  </si>
  <si>
    <t>A125244506R</t>
  </si>
  <si>
    <t>A125227874A</t>
  </si>
  <si>
    <t>A125251634R</t>
  </si>
  <si>
    <t>A125239754F</t>
  </si>
  <si>
    <t>A125237378A</t>
  </si>
  <si>
    <t>A125261138R</t>
  </si>
  <si>
    <t>A125249258F</t>
  </si>
  <si>
    <t>A125230230C</t>
  </si>
  <si>
    <t>A125253990W</t>
  </si>
  <si>
    <t>A125242110J</t>
  </si>
  <si>
    <t>A125234982T</t>
  </si>
  <si>
    <t>A125258742A</t>
  </si>
  <si>
    <t>A125246862W</t>
  </si>
  <si>
    <t>A125232606A</t>
  </si>
  <si>
    <t>A125256366W</t>
  </si>
  <si>
    <t>A125244486T</t>
  </si>
  <si>
    <t>A125227854T</t>
  </si>
  <si>
    <t>A125251614F</t>
  </si>
  <si>
    <t>A125239734W</t>
  </si>
  <si>
    <t>A125237358T</t>
  </si>
  <si>
    <t>A125261118F</t>
  </si>
  <si>
    <t>A125249238W</t>
  </si>
  <si>
    <t>A125230254W</t>
  </si>
  <si>
    <t>A125254014F</t>
  </si>
  <si>
    <t>A125242134A</t>
  </si>
  <si>
    <t>A125235006A</t>
  </si>
  <si>
    <t>A125258766V</t>
  </si>
  <si>
    <t>A125246886R</t>
  </si>
  <si>
    <t>A125232630A</t>
  </si>
  <si>
    <t>A125256390W</t>
  </si>
  <si>
    <t>A125244510F</t>
  </si>
  <si>
    <t>A125227878K</t>
  </si>
  <si>
    <t>A125251638X</t>
  </si>
  <si>
    <t>A125239758R</t>
  </si>
  <si>
    <t>A125237382T</t>
  </si>
  <si>
    <t>A125261142F</t>
  </si>
  <si>
    <t>A125249262W</t>
  </si>
  <si>
    <t>A125230258F</t>
  </si>
  <si>
    <t>A125254018R</t>
  </si>
  <si>
    <t>A125242138K</t>
  </si>
  <si>
    <t>A125235010T</t>
  </si>
  <si>
    <t>A125258770K</t>
  </si>
  <si>
    <t>A125246890F</t>
  </si>
  <si>
    <t>A125232634K</t>
  </si>
  <si>
    <t>A125256394F</t>
  </si>
  <si>
    <t>A125244514R</t>
  </si>
  <si>
    <t>A125227882A</t>
  </si>
  <si>
    <t>A125251642R</t>
  </si>
  <si>
    <t>A125239762F</t>
  </si>
  <si>
    <t>A125237386A</t>
  </si>
  <si>
    <t>A125261146R</t>
  </si>
  <si>
    <t>A125249266F</t>
  </si>
  <si>
    <t>A125230234L</t>
  </si>
  <si>
    <t>A125253994F</t>
  </si>
  <si>
    <t>A125242114T</t>
  </si>
  <si>
    <t>A125234986A</t>
  </si>
  <si>
    <t>A125258746K</t>
  </si>
  <si>
    <t>A125246866F</t>
  </si>
  <si>
    <t>A125232610T</t>
  </si>
  <si>
    <t>A125256370L</t>
  </si>
  <si>
    <t>A125244490J</t>
  </si>
  <si>
    <t>A125227858A</t>
  </si>
  <si>
    <t>A125251618R</t>
  </si>
  <si>
    <t>A125239738F</t>
  </si>
  <si>
    <t>A125237362J</t>
  </si>
  <si>
    <t>A125261122W</t>
  </si>
  <si>
    <t>A125249242L</t>
  </si>
  <si>
    <t>A125230238W</t>
  </si>
  <si>
    <t>A125253998R</t>
  </si>
  <si>
    <t>A125242118A</t>
  </si>
  <si>
    <t>A125234990T</t>
  </si>
  <si>
    <t>A125258750A</t>
  </si>
  <si>
    <t>A125246870W</t>
  </si>
  <si>
    <t>A125232614A</t>
  </si>
  <si>
    <t>A125256374W</t>
  </si>
  <si>
    <t>A125244494T</t>
  </si>
  <si>
    <t>A125227862T</t>
  </si>
  <si>
    <t>Western Australia ;  Preferred to work 40 hours or more ;  &gt;&gt; Did not look for more work last year ;  &gt; Males ;</t>
  </si>
  <si>
    <t>Western Australia ;  Preferred to work 40 hours or more ;  &gt;&gt; Did not look for more work last year ;  &gt; Females ;</t>
  </si>
  <si>
    <t>Western Australia ;  Preferred to work 40 hours or more ;  &gt; Not available within four weeks ;  Persons ;</t>
  </si>
  <si>
    <t>Western Australia ;  Preferred to work 40 hours or more ;  &gt; Not available within four weeks ;  &gt; Males ;</t>
  </si>
  <si>
    <t>Western Australia ;  Preferred to work 40 hours or more ;  &gt; Not available within four weeks ;  &gt; Females ;</t>
  </si>
  <si>
    <t>Western Australia ;  Preferred to work less than 10 extra hours ;  Part-time workers who prefer more hours ;  Persons ;</t>
  </si>
  <si>
    <t>Western Australia ;  Preferred to work less than 10 extra hours ;  Part-time workers who prefer more hours ;  &gt; Males ;</t>
  </si>
  <si>
    <t>Western Australia ;  Preferred to work less than 10 extra hours ;  Part-time workers who prefer more hours ;  &gt; Females ;</t>
  </si>
  <si>
    <t>Western Australia ;  Preferred to work less than 10 extra hours ;  &gt; Available within four weeks ;  Persons ;</t>
  </si>
  <si>
    <t>Western Australia ;  Preferred to work less than 10 extra hours ;  &gt; Available within four weeks ;  &gt; Males ;</t>
  </si>
  <si>
    <t>Western Australia ;  Preferred to work less than 10 extra hours ;  &gt; Available within four weeks ;  &gt; Females ;</t>
  </si>
  <si>
    <t>Western Australia ;  Preferred to work less than 10 extra hours ;  &gt;&gt; Looked for more work last year ;  Persons ;</t>
  </si>
  <si>
    <t>Western Australia ;  Preferred to work less than 10 extra hours ;  &gt;&gt; Looked for more work last year ;  &gt; Males ;</t>
  </si>
  <si>
    <t>Western Australia ;  Preferred to work less than 10 extra hours ;  &gt;&gt; Looked for more work last year ;  &gt; Females ;</t>
  </si>
  <si>
    <t>Western Australia ;  Preferred to work less than 10 extra hours ;  &gt;&gt; Did not look for more work last year ;  Persons ;</t>
  </si>
  <si>
    <t>Western Australia ;  Preferred to work less than 10 extra hours ;  &gt;&gt; Did not look for more work last year ;  &gt; Males ;</t>
  </si>
  <si>
    <t>Western Australia ;  Preferred to work less than 10 extra hours ;  &gt;&gt; Did not look for more work last year ;  &gt; Females ;</t>
  </si>
  <si>
    <t>Western Australia ;  Preferred to work less than 10 extra hours ;  &gt; Not available within four weeks ;  Persons ;</t>
  </si>
  <si>
    <t>Western Australia ;  Preferred to work less than 10 extra hours ;  &gt; Not available within four weeks ;  &gt; Males ;</t>
  </si>
  <si>
    <t>Western Australia ;  Preferred to work less than 10 extra hours ;  &gt; Not available within four weeks ;  &gt; Females ;</t>
  </si>
  <si>
    <t>Western Australia ;  Preferred to work 10 to 19 extra hours ;  Part-time workers who prefer more hours ;  Persons ;</t>
  </si>
  <si>
    <t>Western Australia ;  Preferred to work 10 to 19 extra hours ;  Part-time workers who prefer more hours ;  &gt; Males ;</t>
  </si>
  <si>
    <t>Western Australia ;  Preferred to work 10 to 19 extra hours ;  Part-time workers who prefer more hours ;  &gt; Females ;</t>
  </si>
  <si>
    <t>Western Australia ;  Preferred to work 10 to 19 extra hours ;  &gt; Available within four weeks ;  Persons ;</t>
  </si>
  <si>
    <t>Western Australia ;  Preferred to work 10 to 19 extra hours ;  &gt; Available within four weeks ;  &gt; Males ;</t>
  </si>
  <si>
    <t>Western Australia ;  Preferred to work 10 to 19 extra hours ;  &gt; Available within four weeks ;  &gt; Females ;</t>
  </si>
  <si>
    <t>Western Australia ;  Preferred to work 10 to 19 extra hours ;  &gt;&gt; Looked for more work last year ;  Persons ;</t>
  </si>
  <si>
    <t>Western Australia ;  Preferred to work 10 to 19 extra hours ;  &gt;&gt; Looked for more work last year ;  &gt; Males ;</t>
  </si>
  <si>
    <t>Western Australia ;  Preferred to work 10 to 19 extra hours ;  &gt;&gt; Looked for more work last year ;  &gt; Females ;</t>
  </si>
  <si>
    <t>Western Australia ;  Preferred to work 10 to 19 extra hours ;  &gt;&gt; Did not look for more work last year ;  Persons ;</t>
  </si>
  <si>
    <t>Western Australia ;  Preferred to work 10 to 19 extra hours ;  &gt;&gt; Did not look for more work last year ;  &gt; Males ;</t>
  </si>
  <si>
    <t>Western Australia ;  Preferred to work 10 to 19 extra hours ;  &gt;&gt; Did not look for more work last year ;  &gt; Females ;</t>
  </si>
  <si>
    <t>Western Australia ;  Preferred to work 10 to 19 extra hours ;  &gt; Not available within four weeks ;  Persons ;</t>
  </si>
  <si>
    <t>Western Australia ;  Preferred to work 10 to 19 extra hours ;  &gt; Not available within four weeks ;  &gt; Males ;</t>
  </si>
  <si>
    <t>Western Australia ;  Preferred to work 10 to 19 extra hours ;  &gt; Not available within four weeks ;  &gt; Females ;</t>
  </si>
  <si>
    <t>Western Australia ;  Preferred to work 20 to 29 extra hours ;  Part-time workers who prefer more hours ;  Persons ;</t>
  </si>
  <si>
    <t>Western Australia ;  Preferred to work 20 to 29 extra hours ;  Part-time workers who prefer more hours ;  &gt; Males ;</t>
  </si>
  <si>
    <t>Western Australia ;  Preferred to work 20 to 29 extra hours ;  Part-time workers who prefer more hours ;  &gt; Females ;</t>
  </si>
  <si>
    <t>Western Australia ;  Preferred to work 20 to 29 extra hours ;  &gt; Available within four weeks ;  Persons ;</t>
  </si>
  <si>
    <t>Western Australia ;  Preferred to work 20 to 29 extra hours ;  &gt; Available within four weeks ;  &gt; Males ;</t>
  </si>
  <si>
    <t>Western Australia ;  Preferred to work 20 to 29 extra hours ;  &gt; Available within four weeks ;  &gt; Females ;</t>
  </si>
  <si>
    <t>Western Australia ;  Preferred to work 20 to 29 extra hours ;  &gt;&gt; Looked for more work last year ;  Persons ;</t>
  </si>
  <si>
    <t>Western Australia ;  Preferred to work 20 to 29 extra hours ;  &gt;&gt; Looked for more work last year ;  &gt; Males ;</t>
  </si>
  <si>
    <t>Western Australia ;  Preferred to work 20 to 29 extra hours ;  &gt;&gt; Looked for more work last year ;  &gt; Females ;</t>
  </si>
  <si>
    <t>Western Australia ;  Preferred to work 20 to 29 extra hours ;  &gt;&gt; Did not look for more work last year ;  Persons ;</t>
  </si>
  <si>
    <t>Western Australia ;  Preferred to work 20 to 29 extra hours ;  &gt;&gt; Did not look for more work last year ;  &gt; Males ;</t>
  </si>
  <si>
    <t>Western Australia ;  Preferred to work 20 to 29 extra hours ;  &gt;&gt; Did not look for more work last year ;  &gt; Females ;</t>
  </si>
  <si>
    <t>Western Australia ;  Preferred to work 20 to 29 extra hours ;  &gt; Not available within four weeks ;  Persons ;</t>
  </si>
  <si>
    <t>Western Australia ;  Preferred to work 20 to 29 extra hours ;  &gt; Not available within four weeks ;  &gt; Males ;</t>
  </si>
  <si>
    <t>Western Australia ;  Preferred to work 20 to 29 extra hours ;  &gt; Not available within four weeks ;  &gt; Females ;</t>
  </si>
  <si>
    <t>Western Australia ;  Preferred to work 30 or more extra hours ;  Part-time workers who prefer more hours ;  Persons ;</t>
  </si>
  <si>
    <t>Western Australia ;  Preferred to work 30 or more extra hours ;  Part-time workers who prefer more hours ;  &gt; Males ;</t>
  </si>
  <si>
    <t>Western Australia ;  Preferred to work 30 or more extra hours ;  Part-time workers who prefer more hours ;  &gt; Females ;</t>
  </si>
  <si>
    <t>Western Australia ;  Preferred to work 30 or more extra hours ;  &gt; Available within four weeks ;  Persons ;</t>
  </si>
  <si>
    <t>Western Australia ;  Preferred to work 30 or more extra hours ;  &gt; Available within four weeks ;  &gt; Males ;</t>
  </si>
  <si>
    <t>Western Australia ;  Preferred to work 30 or more extra hours ;  &gt; Available within four weeks ;  &gt; Females ;</t>
  </si>
  <si>
    <t>Western Australia ;  Preferred to work 30 or more extra hours ;  &gt;&gt; Looked for more work last year ;  Persons ;</t>
  </si>
  <si>
    <t>Western Australia ;  Preferred to work 30 or more extra hours ;  &gt;&gt; Looked for more work last year ;  &gt; Males ;</t>
  </si>
  <si>
    <t>Western Australia ;  Preferred to work 30 or more extra hours ;  &gt;&gt; Looked for more work last year ;  &gt; Females ;</t>
  </si>
  <si>
    <t>Western Australia ;  Preferred to work 30 or more extra hours ;  &gt;&gt; Did not look for more work last year ;  Persons ;</t>
  </si>
  <si>
    <t>Western Australia ;  Preferred to work 30 or more extra hours ;  &gt;&gt; Did not look for more work last year ;  &gt; Males ;</t>
  </si>
  <si>
    <t>Western Australia ;  Preferred to work 30 or more extra hours ;  &gt;&gt; Did not look for more work last year ;  &gt; Females ;</t>
  </si>
  <si>
    <t>Western Australia ;  Preferred to work 30 or more extra hours ;  &gt; Not available within four weeks ;  Persons ;</t>
  </si>
  <si>
    <t>Western Australia ;  Preferred to work 30 or more extra hours ;  &gt; Not available within four weeks ;  &gt; Males ;</t>
  </si>
  <si>
    <t>Western Australia ;  Preferred to work 30 or more extra hours ;  &gt; Not available within four weeks ;  &gt; Females ;</t>
  </si>
  <si>
    <t>Tasmania ;  Part-time workers who prefer more hours ;  Persons ;</t>
  </si>
  <si>
    <t>Tasmania ;  Part-time workers who prefer more hours ;  &gt; Males ;</t>
  </si>
  <si>
    <t>Tasmania ;  Part-time workers who prefer more hours ;  &gt; Females ;</t>
  </si>
  <si>
    <t>Tasmania ;  &gt; Available within four weeks ;  Persons ;</t>
  </si>
  <si>
    <t>Tasmania ;  &gt; Available within four weeks ;  &gt; Males ;</t>
  </si>
  <si>
    <t>Tasmania ;  &gt; Available within four weeks ;  &gt; Females ;</t>
  </si>
  <si>
    <t>Tasmania ;  &gt;&gt; Looked for more work last year ;  Persons ;</t>
  </si>
  <si>
    <t>Tasmania ;  &gt;&gt; Looked for more work last year ;  &gt; Males ;</t>
  </si>
  <si>
    <t>Tasmania ;  &gt;&gt; Looked for more work last year ;  &gt; Females ;</t>
  </si>
  <si>
    <t>Tasmania ;  &gt;&gt; Did not look for more work last year ;  Persons ;</t>
  </si>
  <si>
    <t>Tasmania ;  &gt;&gt; Did not look for more work last year ;  &gt; Males ;</t>
  </si>
  <si>
    <t>Tasmania ;  &gt;&gt; Did not look for more work last year ;  &gt; Females ;</t>
  </si>
  <si>
    <t>Tasmania ;  &gt; Not available within four weeks ;  Persons ;</t>
  </si>
  <si>
    <t>Tasmania ;  &gt; Not available within four weeks ;  &gt; Males ;</t>
  </si>
  <si>
    <t>Tasmania ;  &gt; Not available within four weeks ;  &gt; Females ;</t>
  </si>
  <si>
    <t>Tasmania ;  Employees ;  Part-time workers who prefer more hours ;  Persons ;</t>
  </si>
  <si>
    <t>Tasmania ;  Employees ;  Part-time workers who prefer more hours ;  &gt; Males ;</t>
  </si>
  <si>
    <t>Tasmania ;  Employees ;  Part-time workers who prefer more hours ;  &gt; Females ;</t>
  </si>
  <si>
    <t>Tasmania ;  Employees ;  &gt; Available within four weeks ;  Persons ;</t>
  </si>
  <si>
    <t>Tasmania ;  Employees ;  &gt; Available within four weeks ;  &gt; Males ;</t>
  </si>
  <si>
    <t>Tasmania ;  Employees ;  &gt; Available within four weeks ;  &gt; Females ;</t>
  </si>
  <si>
    <t>Tasmania ;  Employees ;  &gt;&gt; Looked for more work last year ;  Persons ;</t>
  </si>
  <si>
    <t>Tasmania ;  Employees ;  &gt;&gt; Looked for more work last year ;  &gt; Males ;</t>
  </si>
  <si>
    <t>Tasmania ;  Employees ;  &gt;&gt; Looked for more work last year ;  &gt; Females ;</t>
  </si>
  <si>
    <t>Tasmania ;  Employees ;  &gt;&gt; Did not look for more work last year ;  Persons ;</t>
  </si>
  <si>
    <t>Tasmania ;  Employees ;  &gt;&gt; Did not look for more work last year ;  &gt; Males ;</t>
  </si>
  <si>
    <t>Tasmania ;  Employees ;  &gt;&gt; Did not look for more work last year ;  &gt; Females ;</t>
  </si>
  <si>
    <t>Tasmania ;  Employees ;  &gt; Not available within four weeks ;  Persons ;</t>
  </si>
  <si>
    <t>Tasmania ;  Employees ;  &gt; Not available within four weeks ;  &gt; Males ;</t>
  </si>
  <si>
    <t>Tasmania ;  Employees ;  &gt; Not available within four weeks ;  &gt; Females ;</t>
  </si>
  <si>
    <t>Tasmania ;  Own account workers ;  Part-time workers who prefer more hours ;  Persons ;</t>
  </si>
  <si>
    <t>Tasmania ;  Own account workers ;  Part-time workers who prefer more hours ;  &gt; Males ;</t>
  </si>
  <si>
    <t>Tasmania ;  Own account workers ;  Part-time workers who prefer more hours ;  &gt; Females ;</t>
  </si>
  <si>
    <t>Tasmania ;  Own account workers ;  &gt; Available within four weeks ;  Persons ;</t>
  </si>
  <si>
    <t>Tasmania ;  Own account workers ;  &gt; Available within four weeks ;  &gt; Males ;</t>
  </si>
  <si>
    <t>Tasmania ;  Own account workers ;  &gt; Available within four weeks ;  &gt; Females ;</t>
  </si>
  <si>
    <t>Tasmania ;  Own account workers ;  &gt;&gt; Looked for more work last year ;  Persons ;</t>
  </si>
  <si>
    <t>Tasmania ;  Own account workers ;  &gt;&gt; Looked for more work last year ;  &gt; Males ;</t>
  </si>
  <si>
    <t>Tasmania ;  Own account workers ;  &gt;&gt; Looked for more work last year ;  &gt; Females ;</t>
  </si>
  <si>
    <t>Tasmania ;  Own account workers ;  &gt;&gt; Did not look for more work last year ;  Persons ;</t>
  </si>
  <si>
    <t>Tasmania ;  Own account workers ;  &gt;&gt; Did not look for more work last year ;  &gt; Males ;</t>
  </si>
  <si>
    <t>Tasmania ;  Own account workers ;  &gt;&gt; Did not look for more work last year ;  &gt; Females ;</t>
  </si>
  <si>
    <t>Tasmania ;  Own account workers ;  &gt; Not available within four weeks ;  Persons ;</t>
  </si>
  <si>
    <t>Tasmania ;  Own account workers ;  &gt; Not available within four weeks ;  &gt; Males ;</t>
  </si>
  <si>
    <t>Tasmania ;  Own account workers ;  &gt; Not available within four weeks ;  &gt; Females ;</t>
  </si>
  <si>
    <t>Tasmania ;  Preferred to work less than 30 hours ;  Part-time workers who prefer more hours ;  Persons ;</t>
  </si>
  <si>
    <t>Tasmania ;  Preferred to work less than 30 hours ;  Part-time workers who prefer more hours ;  &gt; Males ;</t>
  </si>
  <si>
    <t>Tasmania ;  Preferred to work less than 30 hours ;  Part-time workers who prefer more hours ;  &gt; Females ;</t>
  </si>
  <si>
    <t>Tasmania ;  Preferred to work less than 30 hours ;  &gt; Available within four weeks ;  Persons ;</t>
  </si>
  <si>
    <t>Tasmania ;  Preferred to work less than 30 hours ;  &gt; Available within four weeks ;  &gt; Males ;</t>
  </si>
  <si>
    <t>Tasmania ;  Preferred to work less than 30 hours ;  &gt; Available within four weeks ;  &gt; Females ;</t>
  </si>
  <si>
    <t>Tasmania ;  Preferred to work less than 30 hours ;  &gt;&gt; Looked for more work last year ;  Persons ;</t>
  </si>
  <si>
    <t>Tasmania ;  Preferred to work less than 30 hours ;  &gt;&gt; Looked for more work last year ;  &gt; Males ;</t>
  </si>
  <si>
    <t>Tasmania ;  Preferred to work less than 30 hours ;  &gt;&gt; Looked for more work last year ;  &gt; Females ;</t>
  </si>
  <si>
    <t>Tasmania ;  Preferred to work less than 30 hours ;  &gt;&gt; Did not look for more work last year ;  Persons ;</t>
  </si>
  <si>
    <t>Tasmania ;  Preferred to work less than 30 hours ;  &gt;&gt; Did not look for more work last year ;  &gt; Males ;</t>
  </si>
  <si>
    <t>Tasmania ;  Preferred to work less than 30 hours ;  &gt;&gt; Did not look for more work last year ;  &gt; Females ;</t>
  </si>
  <si>
    <t>Tasmania ;  Preferred to work less than 30 hours ;  &gt; Not available within four weeks ;  Persons ;</t>
  </si>
  <si>
    <t>Tasmania ;  Preferred to work less than 30 hours ;  &gt; Not available within four weeks ;  &gt; Males ;</t>
  </si>
  <si>
    <t>Tasmania ;  Preferred to work less than 30 hours ;  &gt; Not available within four weeks ;  &gt; Females ;</t>
  </si>
  <si>
    <t>Tasmania ;  Preferred to work 30 to 34 hours ;  Part-time workers who prefer more hours ;  Persons ;</t>
  </si>
  <si>
    <t>Tasmania ;  Preferred to work 30 to 34 hours ;  Part-time workers who prefer more hours ;  &gt; Males ;</t>
  </si>
  <si>
    <t>Tasmania ;  Preferred to work 30 to 34 hours ;  Part-time workers who prefer more hours ;  &gt; Females ;</t>
  </si>
  <si>
    <t>Tasmania ;  Preferred to work 30 to 34 hours ;  &gt; Available within four weeks ;  Persons ;</t>
  </si>
  <si>
    <t>Tasmania ;  Preferred to work 30 to 34 hours ;  &gt; Available within four weeks ;  &gt; Males ;</t>
  </si>
  <si>
    <t>Tasmania ;  Preferred to work 30 to 34 hours ;  &gt; Available within four weeks ;  &gt; Females ;</t>
  </si>
  <si>
    <t>Tasmania ;  Preferred to work 30 to 34 hours ;  &gt;&gt; Looked for more work last year ;  Persons ;</t>
  </si>
  <si>
    <t>Tasmania ;  Preferred to work 30 to 34 hours ;  &gt;&gt; Looked for more work last year ;  &gt; Males ;</t>
  </si>
  <si>
    <t>Tasmania ;  Preferred to work 30 to 34 hours ;  &gt;&gt; Looked for more work last year ;  &gt; Females ;</t>
  </si>
  <si>
    <t>Tasmania ;  Preferred to work 30 to 34 hours ;  &gt;&gt; Did not look for more work last year ;  Persons ;</t>
  </si>
  <si>
    <t>Tasmania ;  Preferred to work 30 to 34 hours ;  &gt;&gt; Did not look for more work last year ;  &gt; Males ;</t>
  </si>
  <si>
    <t>Tasmania ;  Preferred to work 30 to 34 hours ;  &gt;&gt; Did not look for more work last year ;  &gt; Females ;</t>
  </si>
  <si>
    <t>Tasmania ;  Preferred to work 30 to 34 hours ;  &gt; Not available within four weeks ;  Persons ;</t>
  </si>
  <si>
    <t>Tasmania ;  Preferred to work 30 to 34 hours ;  &gt; Not available within four weeks ;  &gt; Males ;</t>
  </si>
  <si>
    <t>Tasmania ;  Preferred to work 30 to 34 hours ;  &gt; Not available within four weeks ;  &gt; Females ;</t>
  </si>
  <si>
    <t>Tasmania ;  Preferred to work 35 to 39 hours ;  Part-time workers who prefer more hours ;  Persons ;</t>
  </si>
  <si>
    <t>Tasmania ;  Preferred to work 35 to 39 hours ;  Part-time workers who prefer more hours ;  &gt; Males ;</t>
  </si>
  <si>
    <t>Tasmania ;  Preferred to work 35 to 39 hours ;  Part-time workers who prefer more hours ;  &gt; Females ;</t>
  </si>
  <si>
    <t>Tasmania ;  Preferred to work 35 to 39 hours ;  &gt; Available within four weeks ;  Persons ;</t>
  </si>
  <si>
    <t>Tasmania ;  Preferred to work 35 to 39 hours ;  &gt; Available within four weeks ;  &gt; Males ;</t>
  </si>
  <si>
    <t>Tasmania ;  Preferred to work 35 to 39 hours ;  &gt; Available within four weeks ;  &gt; Females ;</t>
  </si>
  <si>
    <t>Tasmania ;  Preferred to work 35 to 39 hours ;  &gt;&gt; Looked for more work last year ;  Persons ;</t>
  </si>
  <si>
    <t>Tasmania ;  Preferred to work 35 to 39 hours ;  &gt;&gt; Looked for more work last year ;  &gt; Males ;</t>
  </si>
  <si>
    <t>Tasmania ;  Preferred to work 35 to 39 hours ;  &gt;&gt; Looked for more work last year ;  &gt; Females ;</t>
  </si>
  <si>
    <t>Tasmania ;  Preferred to work 35 to 39 hours ;  &gt;&gt; Did not look for more work last year ;  Persons ;</t>
  </si>
  <si>
    <t>Tasmania ;  Preferred to work 35 to 39 hours ;  &gt;&gt; Did not look for more work last year ;  &gt; Males ;</t>
  </si>
  <si>
    <t>Tasmania ;  Preferred to work 35 to 39 hours ;  &gt;&gt; Did not look for more work last year ;  &gt; Females ;</t>
  </si>
  <si>
    <t>Tasmania ;  Preferred to work 35 to 39 hours ;  &gt; Not available within four weeks ;  Persons ;</t>
  </si>
  <si>
    <t>Tasmania ;  Preferred to work 35 to 39 hours ;  &gt; Not available within four weeks ;  &gt; Males ;</t>
  </si>
  <si>
    <t>Tasmania ;  Preferred to work 35 to 39 hours ;  &gt; Not available within four weeks ;  &gt; Females ;</t>
  </si>
  <si>
    <t>Tasmania ;  Preferred to work 40 hours or more ;  Part-time workers who prefer more hours ;  Persons ;</t>
  </si>
  <si>
    <t>Tasmania ;  Preferred to work 40 hours or more ;  Part-time workers who prefer more hours ;  &gt; Males ;</t>
  </si>
  <si>
    <t>Tasmania ;  Preferred to work 40 hours or more ;  Part-time workers who prefer more hours ;  &gt; Females ;</t>
  </si>
  <si>
    <t>Tasmania ;  Preferred to work 40 hours or more ;  &gt; Available within four weeks ;  Persons ;</t>
  </si>
  <si>
    <t>Tasmania ;  Preferred to work 40 hours or more ;  &gt; Available within four weeks ;  &gt; Males ;</t>
  </si>
  <si>
    <t>Tasmania ;  Preferred to work 40 hours or more ;  &gt; Available within four weeks ;  &gt; Females ;</t>
  </si>
  <si>
    <t>Tasmania ;  Preferred to work 40 hours or more ;  &gt;&gt; Looked for more work last year ;  Persons ;</t>
  </si>
  <si>
    <t>Tasmania ;  Preferred to work 40 hours or more ;  &gt;&gt; Looked for more work last year ;  &gt; Males ;</t>
  </si>
  <si>
    <t>Tasmania ;  Preferred to work 40 hours or more ;  &gt;&gt; Looked for more work last year ;  &gt; Females ;</t>
  </si>
  <si>
    <t>Tasmania ;  Preferred to work 40 hours or more ;  &gt;&gt; Did not look for more work last year ;  Persons ;</t>
  </si>
  <si>
    <t>Tasmania ;  Preferred to work 40 hours or more ;  &gt;&gt; Did not look for more work last year ;  &gt; Males ;</t>
  </si>
  <si>
    <t>Tasmania ;  Preferred to work 40 hours or more ;  &gt;&gt; Did not look for more work last year ;  &gt; Females ;</t>
  </si>
  <si>
    <t>Tasmania ;  Preferred to work 40 hours or more ;  &gt; Not available within four weeks ;  Persons ;</t>
  </si>
  <si>
    <t>Tasmania ;  Preferred to work 40 hours or more ;  &gt; Not available within four weeks ;  &gt; Males ;</t>
  </si>
  <si>
    <t>Tasmania ;  Preferred to work 40 hours or more ;  &gt; Not available within four weeks ;  &gt; Females ;</t>
  </si>
  <si>
    <t>Tasmania ;  Preferred to work less than 10 extra hours ;  Part-time workers who prefer more hours ;  Persons ;</t>
  </si>
  <si>
    <t>Tasmania ;  Preferred to work less than 10 extra hours ;  Part-time workers who prefer more hours ;  &gt; Males ;</t>
  </si>
  <si>
    <t>Tasmania ;  Preferred to work less than 10 extra hours ;  Part-time workers who prefer more hours ;  &gt; Females ;</t>
  </si>
  <si>
    <t>Tasmania ;  Preferred to work less than 10 extra hours ;  &gt; Available within four weeks ;  Persons ;</t>
  </si>
  <si>
    <t>Tasmania ;  Preferred to work less than 10 extra hours ;  &gt; Available within four weeks ;  &gt; Males ;</t>
  </si>
  <si>
    <t>Tasmania ;  Preferred to work less than 10 extra hours ;  &gt; Available within four weeks ;  &gt; Females ;</t>
  </si>
  <si>
    <t>Tasmania ;  Preferred to work less than 10 extra hours ;  &gt;&gt; Looked for more work last year ;  Persons ;</t>
  </si>
  <si>
    <t>Tasmania ;  Preferred to work less than 10 extra hours ;  &gt;&gt; Looked for more work last year ;  &gt; Males ;</t>
  </si>
  <si>
    <t>Tasmania ;  Preferred to work less than 10 extra hours ;  &gt;&gt; Looked for more work last year ;  &gt; Females ;</t>
  </si>
  <si>
    <t>Tasmania ;  Preferred to work less than 10 extra hours ;  &gt;&gt; Did not look for more work last year ;  Persons ;</t>
  </si>
  <si>
    <t>Tasmania ;  Preferred to work less than 10 extra hours ;  &gt;&gt; Did not look for more work last year ;  &gt; Males ;</t>
  </si>
  <si>
    <t>Tasmania ;  Preferred to work less than 10 extra hours ;  &gt;&gt; Did not look for more work last year ;  &gt; Females ;</t>
  </si>
  <si>
    <t>Tasmania ;  Preferred to work less than 10 extra hours ;  &gt; Not available within four weeks ;  Persons ;</t>
  </si>
  <si>
    <t>Tasmania ;  Preferred to work less than 10 extra hours ;  &gt; Not available within four weeks ;  &gt; Males ;</t>
  </si>
  <si>
    <t>Tasmania ;  Preferred to work less than 10 extra hours ;  &gt; Not available within four weeks ;  &gt; Females ;</t>
  </si>
  <si>
    <t>Tasmania ;  Preferred to work 10 to 19 extra hours ;  Part-time workers who prefer more hours ;  Persons ;</t>
  </si>
  <si>
    <t>Tasmania ;  Preferred to work 10 to 19 extra hours ;  Part-time workers who prefer more hours ;  &gt; Males ;</t>
  </si>
  <si>
    <t>Tasmania ;  Preferred to work 10 to 19 extra hours ;  Part-time workers who prefer more hours ;  &gt; Females ;</t>
  </si>
  <si>
    <t>Tasmania ;  Preferred to work 10 to 19 extra hours ;  &gt; Available within four weeks ;  Persons ;</t>
  </si>
  <si>
    <t>Tasmania ;  Preferred to work 10 to 19 extra hours ;  &gt; Available within four weeks ;  &gt; Males ;</t>
  </si>
  <si>
    <t>Tasmania ;  Preferred to work 10 to 19 extra hours ;  &gt; Available within four weeks ;  &gt; Females ;</t>
  </si>
  <si>
    <t>Tasmania ;  Preferred to work 10 to 19 extra hours ;  &gt;&gt; Looked for more work last year ;  Persons ;</t>
  </si>
  <si>
    <t>Tasmania ;  Preferred to work 10 to 19 extra hours ;  &gt;&gt; Looked for more work last year ;  &gt; Males ;</t>
  </si>
  <si>
    <t>Tasmania ;  Preferred to work 10 to 19 extra hours ;  &gt;&gt; Looked for more work last year ;  &gt; Females ;</t>
  </si>
  <si>
    <t>Tasmania ;  Preferred to work 10 to 19 extra hours ;  &gt;&gt; Did not look for more work last year ;  Persons ;</t>
  </si>
  <si>
    <t>Tasmania ;  Preferred to work 10 to 19 extra hours ;  &gt;&gt; Did not look for more work last year ;  &gt; Males ;</t>
  </si>
  <si>
    <t>Tasmania ;  Preferred to work 10 to 19 extra hours ;  &gt;&gt; Did not look for more work last year ;  &gt; Females ;</t>
  </si>
  <si>
    <t>Tasmania ;  Preferred to work 10 to 19 extra hours ;  &gt; Not available within four weeks ;  Persons ;</t>
  </si>
  <si>
    <t>Tasmania ;  Preferred to work 10 to 19 extra hours ;  &gt; Not available within four weeks ;  &gt; Males ;</t>
  </si>
  <si>
    <t>Tasmania ;  Preferred to work 10 to 19 extra hours ;  &gt; Not available within four weeks ;  &gt; Females ;</t>
  </si>
  <si>
    <t>Tasmania ;  Preferred to work 20 to 29 extra hours ;  Part-time workers who prefer more hours ;  Persons ;</t>
  </si>
  <si>
    <t>Tasmania ;  Preferred to work 20 to 29 extra hours ;  Part-time workers who prefer more hours ;  &gt; Males ;</t>
  </si>
  <si>
    <t>Tasmania ;  Preferred to work 20 to 29 extra hours ;  Part-time workers who prefer more hours ;  &gt; Females ;</t>
  </si>
  <si>
    <t>Tasmania ;  Preferred to work 20 to 29 extra hours ;  &gt; Available within four weeks ;  Persons ;</t>
  </si>
  <si>
    <t>Tasmania ;  Preferred to work 20 to 29 extra hours ;  &gt; Available within four weeks ;  &gt; Males ;</t>
  </si>
  <si>
    <t>Tasmania ;  Preferred to work 20 to 29 extra hours ;  &gt; Available within four weeks ;  &gt; Females ;</t>
  </si>
  <si>
    <t>Tasmania ;  Preferred to work 20 to 29 extra hours ;  &gt;&gt; Looked for more work last year ;  Persons ;</t>
  </si>
  <si>
    <t>Tasmania ;  Preferred to work 20 to 29 extra hours ;  &gt;&gt; Looked for more work last year ;  &gt; Males ;</t>
  </si>
  <si>
    <t>Tasmania ;  Preferred to work 20 to 29 extra hours ;  &gt;&gt; Looked for more work last year ;  &gt; Females ;</t>
  </si>
  <si>
    <t>Tasmania ;  Preferred to work 20 to 29 extra hours ;  &gt;&gt; Did not look for more work last year ;  Persons ;</t>
  </si>
  <si>
    <t>Tasmania ;  Preferred to work 20 to 29 extra hours ;  &gt;&gt; Did not look for more work last year ;  &gt; Males ;</t>
  </si>
  <si>
    <t>Tasmania ;  Preferred to work 20 to 29 extra hours ;  &gt;&gt; Did not look for more work last year ;  &gt; Females ;</t>
  </si>
  <si>
    <t>Tasmania ;  Preferred to work 20 to 29 extra hours ;  &gt; Not available within four weeks ;  Persons ;</t>
  </si>
  <si>
    <t>Tasmania ;  Preferred to work 20 to 29 extra hours ;  &gt; Not available within four weeks ;  &gt; Males ;</t>
  </si>
  <si>
    <t>Tasmania ;  Preferred to work 20 to 29 extra hours ;  &gt; Not available within four weeks ;  &gt; Females ;</t>
  </si>
  <si>
    <t>Tasmania ;  Preferred to work 30 or more extra hours ;  Part-time workers who prefer more hours ;  Persons ;</t>
  </si>
  <si>
    <t>Tasmania ;  Preferred to work 30 or more extra hours ;  Part-time workers who prefer more hours ;  &gt; Males ;</t>
  </si>
  <si>
    <t>Tasmania ;  Preferred to work 30 or more extra hours ;  Part-time workers who prefer more hours ;  &gt; Females ;</t>
  </si>
  <si>
    <t>Tasmania ;  Preferred to work 30 or more extra hours ;  &gt; Available within four weeks ;  Persons ;</t>
  </si>
  <si>
    <t>Tasmania ;  Preferred to work 30 or more extra hours ;  &gt; Available within four weeks ;  &gt; Males ;</t>
  </si>
  <si>
    <t>Tasmania ;  Preferred to work 30 or more extra hours ;  &gt; Available within four weeks ;  &gt; Females ;</t>
  </si>
  <si>
    <t>Tasmania ;  Preferred to work 30 or more extra hours ;  &gt;&gt; Looked for more work last year ;  Persons ;</t>
  </si>
  <si>
    <t>Tasmania ;  Preferred to work 30 or more extra hours ;  &gt;&gt; Looked for more work last year ;  &gt; Males ;</t>
  </si>
  <si>
    <t>Tasmania ;  Preferred to work 30 or more extra hours ;  &gt;&gt; Looked for more work last year ;  &gt; Females ;</t>
  </si>
  <si>
    <t>Tasmania ;  Preferred to work 30 or more extra hours ;  &gt;&gt; Did not look for more work last year ;  Persons ;</t>
  </si>
  <si>
    <t>Tasmania ;  Preferred to work 30 or more extra hours ;  &gt;&gt; Did not look for more work last year ;  &gt; Males ;</t>
  </si>
  <si>
    <t>Tasmania ;  Preferred to work 30 or more extra hours ;  &gt;&gt; Did not look for more work last year ;  &gt; Females ;</t>
  </si>
  <si>
    <t>Tasmania ;  Preferred to work 30 or more extra hours ;  &gt; Not available within four weeks ;  Persons ;</t>
  </si>
  <si>
    <t>Tasmania ;  Preferred to work 30 or more extra hours ;  &gt; Not available within four weeks ;  &gt; Males ;</t>
  </si>
  <si>
    <t>Tasmania ;  Preferred to work 30 or more extra hours ;  &gt; Not available within four weeks ;  &gt; Females ;</t>
  </si>
  <si>
    <t>Northern Territory ;  Part-time workers who prefer more hours ;  Persons ;</t>
  </si>
  <si>
    <t>Northern Territory ;  Part-time workers who prefer more hours ;  &gt; Males ;</t>
  </si>
  <si>
    <t>Northern Territory ;  Part-time workers who prefer more hours ;  &gt; Females ;</t>
  </si>
  <si>
    <t>Northern Territory ;  &gt; Available within four weeks ;  Persons ;</t>
  </si>
  <si>
    <t>Northern Territory ;  &gt; Available within four weeks ;  &gt; Males ;</t>
  </si>
  <si>
    <t>Northern Territory ;  &gt; Available within four weeks ;  &gt; Females ;</t>
  </si>
  <si>
    <t>Northern Territory ;  &gt;&gt; Looked for more work last year ;  Persons ;</t>
  </si>
  <si>
    <t>Northern Territory ;  &gt;&gt; Looked for more work last year ;  &gt; Males ;</t>
  </si>
  <si>
    <t>Northern Territory ;  &gt;&gt; Looked for more work last year ;  &gt; Females ;</t>
  </si>
  <si>
    <t>Northern Territory ;  &gt;&gt; Did not look for more work last year ;  Persons ;</t>
  </si>
  <si>
    <t>Northern Territory ;  &gt;&gt; Did not look for more work last year ;  &gt; Males ;</t>
  </si>
  <si>
    <t>Northern Territory ;  &gt;&gt; Did not look for more work last year ;  &gt; Females ;</t>
  </si>
  <si>
    <t>Northern Territory ;  &gt; Not available within four weeks ;  Persons ;</t>
  </si>
  <si>
    <t>Northern Territory ;  &gt; Not available within four weeks ;  &gt; Males ;</t>
  </si>
  <si>
    <t>Northern Territory ;  &gt; Not available within four weeks ;  &gt; Females ;</t>
  </si>
  <si>
    <t>Northern Territory ;  Employees ;  Part-time workers who prefer more hours ;  Persons ;</t>
  </si>
  <si>
    <t>Northern Territory ;  Employees ;  Part-time workers who prefer more hours ;  &gt; Males ;</t>
  </si>
  <si>
    <t>Northern Territory ;  Employees ;  Part-time workers who prefer more hours ;  &gt; Females ;</t>
  </si>
  <si>
    <t>Northern Territory ;  Employees ;  &gt; Available within four weeks ;  Persons ;</t>
  </si>
  <si>
    <t>Northern Territory ;  Employees ;  &gt; Available within four weeks ;  &gt; Males ;</t>
  </si>
  <si>
    <t>A125251622F</t>
  </si>
  <si>
    <t>A125239742W</t>
  </si>
  <si>
    <t>A125237366T</t>
  </si>
  <si>
    <t>A125261126F</t>
  </si>
  <si>
    <t>A125249246W</t>
  </si>
  <si>
    <t>A125230242L</t>
  </si>
  <si>
    <t>A125254002W</t>
  </si>
  <si>
    <t>A125242122T</t>
  </si>
  <si>
    <t>A125234994A</t>
  </si>
  <si>
    <t>A125258754K</t>
  </si>
  <si>
    <t>A125246874F</t>
  </si>
  <si>
    <t>A125232618K</t>
  </si>
  <si>
    <t>A125256378F</t>
  </si>
  <si>
    <t>A125244498A</t>
  </si>
  <si>
    <t>A125227866A</t>
  </si>
  <si>
    <t>A125251626R</t>
  </si>
  <si>
    <t>A125239746F</t>
  </si>
  <si>
    <t>A125237370J</t>
  </si>
  <si>
    <t>A125261130W</t>
  </si>
  <si>
    <t>A125249250L</t>
  </si>
  <si>
    <t>A125230226L</t>
  </si>
  <si>
    <t>A125253986F</t>
  </si>
  <si>
    <t>A125242106T</t>
  </si>
  <si>
    <t>A125234978A</t>
  </si>
  <si>
    <t>A125258738K</t>
  </si>
  <si>
    <t>A125246858F</t>
  </si>
  <si>
    <t>A125232602T</t>
  </si>
  <si>
    <t>A125256362L</t>
  </si>
  <si>
    <t>A125244482J</t>
  </si>
  <si>
    <t>A125227850J</t>
  </si>
  <si>
    <t>A125251610W</t>
  </si>
  <si>
    <t>A125239730L</t>
  </si>
  <si>
    <t>A125237354J</t>
  </si>
  <si>
    <t>A125261114W</t>
  </si>
  <si>
    <t>A125249234L</t>
  </si>
  <si>
    <t>A125230262W</t>
  </si>
  <si>
    <t>A125254022F</t>
  </si>
  <si>
    <t>A125242142A</t>
  </si>
  <si>
    <t>A125235014A</t>
  </si>
  <si>
    <t>A125258774V</t>
  </si>
  <si>
    <t>A125246894R</t>
  </si>
  <si>
    <t>A125232638V</t>
  </si>
  <si>
    <t>A125256398R</t>
  </si>
  <si>
    <t>A125244518X</t>
  </si>
  <si>
    <t>A125227886K</t>
  </si>
  <si>
    <t>A125251646X</t>
  </si>
  <si>
    <t>A125239766R</t>
  </si>
  <si>
    <t>A125237390T</t>
  </si>
  <si>
    <t>A125261150F</t>
  </si>
  <si>
    <t>A125249270W</t>
  </si>
  <si>
    <t>A125230246W</t>
  </si>
  <si>
    <t>A125254006F</t>
  </si>
  <si>
    <t>A125242126A</t>
  </si>
  <si>
    <t>A125234998K</t>
  </si>
  <si>
    <t>A125258758V</t>
  </si>
  <si>
    <t>A125246878R</t>
  </si>
  <si>
    <t>A125232622A</t>
  </si>
  <si>
    <t>A125256382W</t>
  </si>
  <si>
    <t>A125244502F</t>
  </si>
  <si>
    <t>A125227870T</t>
  </si>
  <si>
    <t>A125251630F</t>
  </si>
  <si>
    <t>A125239750W</t>
  </si>
  <si>
    <t>A125237374T</t>
  </si>
  <si>
    <t>A125261134F</t>
  </si>
  <si>
    <t>A125249254W</t>
  </si>
  <si>
    <t>A125230310C</t>
  </si>
  <si>
    <t>A125254070X</t>
  </si>
  <si>
    <t>A125242190V</t>
  </si>
  <si>
    <t>A125235062V</t>
  </si>
  <si>
    <t>A125258822A</t>
  </si>
  <si>
    <t>A125246942W</t>
  </si>
  <si>
    <t>A125232686L</t>
  </si>
  <si>
    <t>A125256446W</t>
  </si>
  <si>
    <t>A125244566T</t>
  </si>
  <si>
    <t>A125227934T</t>
  </si>
  <si>
    <t>A125251694T</t>
  </si>
  <si>
    <t>A125239814W</t>
  </si>
  <si>
    <t>A125237438T</t>
  </si>
  <si>
    <t>A125261198T</t>
  </si>
  <si>
    <t>A125249318W</t>
  </si>
  <si>
    <t>A125230294R</t>
  </si>
  <si>
    <t>A125254054X</t>
  </si>
  <si>
    <t>A125242174V</t>
  </si>
  <si>
    <t>A125235046V</t>
  </si>
  <si>
    <t>A125258806A</t>
  </si>
  <si>
    <t>A125246926W</t>
  </si>
  <si>
    <t>A125232670V</t>
  </si>
  <si>
    <t>A125256430C</t>
  </si>
  <si>
    <t>A125244550X</t>
  </si>
  <si>
    <t>A125227918T</t>
  </si>
  <si>
    <t>A125251678T</t>
  </si>
  <si>
    <t>A125239798J</t>
  </si>
  <si>
    <t>A125237422X</t>
  </si>
  <si>
    <t>A125261182X</t>
  </si>
  <si>
    <t>A125249302C</t>
  </si>
  <si>
    <t>A125230274F</t>
  </si>
  <si>
    <t>A125254034R</t>
  </si>
  <si>
    <t>A125242154K</t>
  </si>
  <si>
    <t>A125235026K</t>
  </si>
  <si>
    <t>A125258786C</t>
  </si>
  <si>
    <t>A125246906L</t>
  </si>
  <si>
    <t>A125232650K</t>
  </si>
  <si>
    <t>A125256410V</t>
  </si>
  <si>
    <t>A125244530R</t>
  </si>
  <si>
    <t>A125227898V</t>
  </si>
  <si>
    <t>A125251658J</t>
  </si>
  <si>
    <t>A125239778X</t>
  </si>
  <si>
    <t>A125237402R</t>
  </si>
  <si>
    <t>A125261162R</t>
  </si>
  <si>
    <t>A125249282F</t>
  </si>
  <si>
    <t>A125230298X</t>
  </si>
  <si>
    <t>A125254058J</t>
  </si>
  <si>
    <t>A125242178C</t>
  </si>
  <si>
    <t>A125235050K</t>
  </si>
  <si>
    <t>A125258810T</t>
  </si>
  <si>
    <t>A125246930L</t>
  </si>
  <si>
    <t>A125232674C</t>
  </si>
  <si>
    <t>A125256434L</t>
  </si>
  <si>
    <t>A125244554J</t>
  </si>
  <si>
    <t>A125227922J</t>
  </si>
  <si>
    <t>A125251682J</t>
  </si>
  <si>
    <t>A125239802L</t>
  </si>
  <si>
    <t>A125237426J</t>
  </si>
  <si>
    <t>A125261186J</t>
  </si>
  <si>
    <t>A125249306L</t>
  </si>
  <si>
    <t>A125230302C</t>
  </si>
  <si>
    <t>A125254062X</t>
  </si>
  <si>
    <t>A125242182V</t>
  </si>
  <si>
    <t>A125235054V</t>
  </si>
  <si>
    <t>A125258814A</t>
  </si>
  <si>
    <t>A125246934W</t>
  </si>
  <si>
    <t>A125232678L</t>
  </si>
  <si>
    <t>A125256438W</t>
  </si>
  <si>
    <t>A125244558T</t>
  </si>
  <si>
    <t>A125227926T</t>
  </si>
  <si>
    <t>A125251686T</t>
  </si>
  <si>
    <t>A125239806W</t>
  </si>
  <si>
    <t>A125237430X</t>
  </si>
  <si>
    <t>A125261190X</t>
  </si>
  <si>
    <t>A125249310C</t>
  </si>
  <si>
    <t>A125230278R</t>
  </si>
  <si>
    <t>A125254038X</t>
  </si>
  <si>
    <t>A125242158V</t>
  </si>
  <si>
    <t>A125235030A</t>
  </si>
  <si>
    <t>A125258790V</t>
  </si>
  <si>
    <t>A125246910C</t>
  </si>
  <si>
    <t>A125232654V</t>
  </si>
  <si>
    <t>A125256414C</t>
  </si>
  <si>
    <t>A125244534X</t>
  </si>
  <si>
    <t>A125227902X</t>
  </si>
  <si>
    <t>A125251662X</t>
  </si>
  <si>
    <t>A125239782R</t>
  </si>
  <si>
    <t>A125237406X</t>
  </si>
  <si>
    <t>A125261166X</t>
  </si>
  <si>
    <t>A125249286R</t>
  </si>
  <si>
    <t>A125230282F</t>
  </si>
  <si>
    <t>A125254042R</t>
  </si>
  <si>
    <t>A125242162K</t>
  </si>
  <si>
    <t>A125235034K</t>
  </si>
  <si>
    <t>A125258794C</t>
  </si>
  <si>
    <t>A125246914L</t>
  </si>
  <si>
    <t>A125232658C</t>
  </si>
  <si>
    <t>A125256418L</t>
  </si>
  <si>
    <t>A125244538J</t>
  </si>
  <si>
    <t>A125227906J</t>
  </si>
  <si>
    <t>A125251666J</t>
  </si>
  <si>
    <t>A125239786X</t>
  </si>
  <si>
    <t>A125237410R</t>
  </si>
  <si>
    <t>A125261170R</t>
  </si>
  <si>
    <t>A125249290F</t>
  </si>
  <si>
    <t>A125230286R</t>
  </si>
  <si>
    <t>A125254046X</t>
  </si>
  <si>
    <t>A125242166V</t>
  </si>
  <si>
    <t>A125235038V</t>
  </si>
  <si>
    <t>A125258798L</t>
  </si>
  <si>
    <t>A125246918W</t>
  </si>
  <si>
    <t>A125232662V</t>
  </si>
  <si>
    <t>A125256422C</t>
  </si>
  <si>
    <t>A125244542X</t>
  </si>
  <si>
    <t>A125227910X</t>
  </si>
  <si>
    <t>A125251670X</t>
  </si>
  <si>
    <t>A125239790R</t>
  </si>
  <si>
    <t>A125237414X</t>
  </si>
  <si>
    <t>A125261174X</t>
  </si>
  <si>
    <t>A125249294R</t>
  </si>
  <si>
    <t>A125230270W</t>
  </si>
  <si>
    <t>A125254030F</t>
  </si>
  <si>
    <t>A125242150A</t>
  </si>
  <si>
    <t>A125235022A</t>
  </si>
  <si>
    <t>A125258782V</t>
  </si>
  <si>
    <t>A125246902C</t>
  </si>
  <si>
    <t>A125232646V</t>
  </si>
  <si>
    <t>A125256406C</t>
  </si>
  <si>
    <t>A125244526X</t>
  </si>
  <si>
    <t>A125227894K</t>
  </si>
  <si>
    <t>A125251654X</t>
  </si>
  <si>
    <t>A125239774R</t>
  </si>
  <si>
    <t>A125237398K</t>
  </si>
  <si>
    <t>A125261158X</t>
  </si>
  <si>
    <t>A125249278R</t>
  </si>
  <si>
    <t>A125230306L</t>
  </si>
  <si>
    <t>A125254066J</t>
  </si>
  <si>
    <t>A125242186C</t>
  </si>
  <si>
    <t>A125235058C</t>
  </si>
  <si>
    <t>A125258818K</t>
  </si>
  <si>
    <t>A125246938F</t>
  </si>
  <si>
    <t>A125232682C</t>
  </si>
  <si>
    <t>A125256442L</t>
  </si>
  <si>
    <t>A125244562J</t>
  </si>
  <si>
    <t>A125227930J</t>
  </si>
  <si>
    <t>A125251690J</t>
  </si>
  <si>
    <t>A125239810L</t>
  </si>
  <si>
    <t>A125237434J</t>
  </si>
  <si>
    <t>A125261194J</t>
  </si>
  <si>
    <t>A125249314L</t>
  </si>
  <si>
    <t>A125230290F</t>
  </si>
  <si>
    <t>A125254050R</t>
  </si>
  <si>
    <t>A125242170K</t>
  </si>
  <si>
    <t>A125235042K</t>
  </si>
  <si>
    <t>A125258802T</t>
  </si>
  <si>
    <t>A125246922L</t>
  </si>
  <si>
    <t>A125232666C</t>
  </si>
  <si>
    <t>A125256426L</t>
  </si>
  <si>
    <t>A125244546J</t>
  </si>
  <si>
    <t>A125227914J</t>
  </si>
  <si>
    <t>A125251674J</t>
  </si>
  <si>
    <t>A125239794X</t>
  </si>
  <si>
    <t>A125237418J</t>
  </si>
  <si>
    <t>A125261178J</t>
  </si>
  <si>
    <t>A125249298X</t>
  </si>
  <si>
    <t>A125230354F</t>
  </si>
  <si>
    <t>A125254114R</t>
  </si>
  <si>
    <t>A125242234K</t>
  </si>
  <si>
    <t>A125235106K</t>
  </si>
  <si>
    <t>A125258866C</t>
  </si>
  <si>
    <t>A125246986X</t>
  </si>
  <si>
    <t>A125232730K</t>
  </si>
  <si>
    <t>A125256490F</t>
  </si>
  <si>
    <t>A125244610R</t>
  </si>
  <si>
    <t>A125227978V</t>
  </si>
  <si>
    <t>A125251738J</t>
  </si>
  <si>
    <t>A125239858X</t>
  </si>
  <si>
    <t>A125237482A</t>
  </si>
  <si>
    <t>A125261242R</t>
  </si>
  <si>
    <t>A125249362F</t>
  </si>
  <si>
    <t>A125230338F</t>
  </si>
  <si>
    <t>A125254098A</t>
  </si>
  <si>
    <t>A125242218K</t>
  </si>
  <si>
    <t>A125235090C</t>
  </si>
  <si>
    <t>A125258850K</t>
  </si>
  <si>
    <t>Northern Territory ;  Employees ;  &gt; Available within four weeks ;  &gt; Females ;</t>
  </si>
  <si>
    <t>Northern Territory ;  Employees ;  &gt;&gt; Looked for more work last year ;  Persons ;</t>
  </si>
  <si>
    <t>Northern Territory ;  Employees ;  &gt;&gt; Looked for more work last year ;  &gt; Males ;</t>
  </si>
  <si>
    <t>Northern Territory ;  Employees ;  &gt;&gt; Looked for more work last year ;  &gt; Females ;</t>
  </si>
  <si>
    <t>Northern Territory ;  Employees ;  &gt;&gt; Did not look for more work last year ;  Persons ;</t>
  </si>
  <si>
    <t>Northern Territory ;  Employees ;  &gt;&gt; Did not look for more work last year ;  &gt; Males ;</t>
  </si>
  <si>
    <t>Northern Territory ;  Employees ;  &gt;&gt; Did not look for more work last year ;  &gt; Females ;</t>
  </si>
  <si>
    <t>Northern Territory ;  Employees ;  &gt; Not available within four weeks ;  Persons ;</t>
  </si>
  <si>
    <t>Northern Territory ;  Employees ;  &gt; Not available within four weeks ;  &gt; Males ;</t>
  </si>
  <si>
    <t>Northern Territory ;  Employees ;  &gt; Not available within four weeks ;  &gt; Females ;</t>
  </si>
  <si>
    <t>Northern Territory ;  Own account workers ;  Part-time workers who prefer more hours ;  Persons ;</t>
  </si>
  <si>
    <t>Northern Territory ;  Own account workers ;  Part-time workers who prefer more hours ;  &gt; Males ;</t>
  </si>
  <si>
    <t>Northern Territory ;  Own account workers ;  Part-time workers who prefer more hours ;  &gt; Females ;</t>
  </si>
  <si>
    <t>Northern Territory ;  Own account workers ;  &gt; Available within four weeks ;  Persons ;</t>
  </si>
  <si>
    <t>Northern Territory ;  Own account workers ;  &gt; Available within four weeks ;  &gt; Males ;</t>
  </si>
  <si>
    <t>Northern Territory ;  Own account workers ;  &gt; Available within four weeks ;  &gt; Females ;</t>
  </si>
  <si>
    <t>Northern Territory ;  Own account workers ;  &gt;&gt; Looked for more work last year ;  Persons ;</t>
  </si>
  <si>
    <t>Northern Territory ;  Own account workers ;  &gt;&gt; Looked for more work last year ;  &gt; Males ;</t>
  </si>
  <si>
    <t>Northern Territory ;  Own account workers ;  &gt;&gt; Looked for more work last year ;  &gt; Females ;</t>
  </si>
  <si>
    <t>Northern Territory ;  Own account workers ;  &gt;&gt; Did not look for more work last year ;  Persons ;</t>
  </si>
  <si>
    <t>Northern Territory ;  Own account workers ;  &gt;&gt; Did not look for more work last year ;  &gt; Males ;</t>
  </si>
  <si>
    <t>Northern Territory ;  Own account workers ;  &gt;&gt; Did not look for more work last year ;  &gt; Females ;</t>
  </si>
  <si>
    <t>Northern Territory ;  Own account workers ;  &gt; Not available within four weeks ;  Persons ;</t>
  </si>
  <si>
    <t>Northern Territory ;  Own account workers ;  &gt; Not available within four weeks ;  &gt; Males ;</t>
  </si>
  <si>
    <t>Northern Territory ;  Own account workers ;  &gt; Not available within four weeks ;  &gt; Females ;</t>
  </si>
  <si>
    <t>Northern Territory ;  Preferred to work less than 30 hours ;  Part-time workers who prefer more hours ;  Persons ;</t>
  </si>
  <si>
    <t>Northern Territory ;  Preferred to work less than 30 hours ;  Part-time workers who prefer more hours ;  &gt; Males ;</t>
  </si>
  <si>
    <t>Northern Territory ;  Preferred to work less than 30 hours ;  Part-time workers who prefer more hours ;  &gt; Females ;</t>
  </si>
  <si>
    <t>Northern Territory ;  Preferred to work less than 30 hours ;  &gt; Available within four weeks ;  Persons ;</t>
  </si>
  <si>
    <t>Northern Territory ;  Preferred to work less than 30 hours ;  &gt; Available within four weeks ;  &gt; Males ;</t>
  </si>
  <si>
    <t>Northern Territory ;  Preferred to work less than 30 hours ;  &gt; Available within four weeks ;  &gt; Females ;</t>
  </si>
  <si>
    <t>Northern Territory ;  Preferred to work less than 30 hours ;  &gt;&gt; Looked for more work last year ;  Persons ;</t>
  </si>
  <si>
    <t>Northern Territory ;  Preferred to work less than 30 hours ;  &gt;&gt; Looked for more work last year ;  &gt; Males ;</t>
  </si>
  <si>
    <t>Northern Territory ;  Preferred to work less than 30 hours ;  &gt;&gt; Looked for more work last year ;  &gt; Females ;</t>
  </si>
  <si>
    <t>Northern Territory ;  Preferred to work less than 30 hours ;  &gt;&gt; Did not look for more work last year ;  Persons ;</t>
  </si>
  <si>
    <t>Northern Territory ;  Preferred to work less than 30 hours ;  &gt;&gt; Did not look for more work last year ;  &gt; Males ;</t>
  </si>
  <si>
    <t>Northern Territory ;  Preferred to work less than 30 hours ;  &gt;&gt; Did not look for more work last year ;  &gt; Females ;</t>
  </si>
  <si>
    <t>Northern Territory ;  Preferred to work less than 30 hours ;  &gt; Not available within four weeks ;  Persons ;</t>
  </si>
  <si>
    <t>Northern Territory ;  Preferred to work less than 30 hours ;  &gt; Not available within four weeks ;  &gt; Males ;</t>
  </si>
  <si>
    <t>Northern Territory ;  Preferred to work less than 30 hours ;  &gt; Not available within four weeks ;  &gt; Females ;</t>
  </si>
  <si>
    <t>Northern Territory ;  Preferred to work 30 to 34 hours ;  Part-time workers who prefer more hours ;  Persons ;</t>
  </si>
  <si>
    <t>Northern Territory ;  Preferred to work 30 to 34 hours ;  Part-time workers who prefer more hours ;  &gt; Males ;</t>
  </si>
  <si>
    <t>Northern Territory ;  Preferred to work 30 to 34 hours ;  Part-time workers who prefer more hours ;  &gt; Females ;</t>
  </si>
  <si>
    <t>Northern Territory ;  Preferred to work 30 to 34 hours ;  &gt; Available within four weeks ;  Persons ;</t>
  </si>
  <si>
    <t>Northern Territory ;  Preferred to work 30 to 34 hours ;  &gt; Available within four weeks ;  &gt; Males ;</t>
  </si>
  <si>
    <t>Northern Territory ;  Preferred to work 30 to 34 hours ;  &gt; Available within four weeks ;  &gt; Females ;</t>
  </si>
  <si>
    <t>Northern Territory ;  Preferred to work 30 to 34 hours ;  &gt;&gt; Looked for more work last year ;  Persons ;</t>
  </si>
  <si>
    <t>Northern Territory ;  Preferred to work 30 to 34 hours ;  &gt;&gt; Looked for more work last year ;  &gt; Males ;</t>
  </si>
  <si>
    <t>Northern Territory ;  Preferred to work 30 to 34 hours ;  &gt;&gt; Looked for more work last year ;  &gt; Females ;</t>
  </si>
  <si>
    <t>Northern Territory ;  Preferred to work 30 to 34 hours ;  &gt;&gt; Did not look for more work last year ;  Persons ;</t>
  </si>
  <si>
    <t>Northern Territory ;  Preferred to work 30 to 34 hours ;  &gt;&gt; Did not look for more work last year ;  &gt; Males ;</t>
  </si>
  <si>
    <t>Northern Territory ;  Preferred to work 30 to 34 hours ;  &gt;&gt; Did not look for more work last year ;  &gt; Females ;</t>
  </si>
  <si>
    <t>Northern Territory ;  Preferred to work 30 to 34 hours ;  &gt; Not available within four weeks ;  Persons ;</t>
  </si>
  <si>
    <t>Northern Territory ;  Preferred to work 30 to 34 hours ;  &gt; Not available within four weeks ;  &gt; Males ;</t>
  </si>
  <si>
    <t>Northern Territory ;  Preferred to work 30 to 34 hours ;  &gt; Not available within four weeks ;  &gt; Females ;</t>
  </si>
  <si>
    <t>Northern Territory ;  Preferred to work 35 to 39 hours ;  Part-time workers who prefer more hours ;  Persons ;</t>
  </si>
  <si>
    <t>Northern Territory ;  Preferred to work 35 to 39 hours ;  Part-time workers who prefer more hours ;  &gt; Males ;</t>
  </si>
  <si>
    <t>Northern Territory ;  Preferred to work 35 to 39 hours ;  Part-time workers who prefer more hours ;  &gt; Females ;</t>
  </si>
  <si>
    <t>Northern Territory ;  Preferred to work 35 to 39 hours ;  &gt; Available within four weeks ;  Persons ;</t>
  </si>
  <si>
    <t>Northern Territory ;  Preferred to work 35 to 39 hours ;  &gt; Available within four weeks ;  &gt; Males ;</t>
  </si>
  <si>
    <t>Northern Territory ;  Preferred to work 35 to 39 hours ;  &gt; Available within four weeks ;  &gt; Females ;</t>
  </si>
  <si>
    <t>Northern Territory ;  Preferred to work 35 to 39 hours ;  &gt;&gt; Looked for more work last year ;  Persons ;</t>
  </si>
  <si>
    <t>Northern Territory ;  Preferred to work 35 to 39 hours ;  &gt;&gt; Looked for more work last year ;  &gt; Males ;</t>
  </si>
  <si>
    <t>Northern Territory ;  Preferred to work 35 to 39 hours ;  &gt;&gt; Looked for more work last year ;  &gt; Females ;</t>
  </si>
  <si>
    <t>Northern Territory ;  Preferred to work 35 to 39 hours ;  &gt;&gt; Did not look for more work last year ;  Persons ;</t>
  </si>
  <si>
    <t>Northern Territory ;  Preferred to work 35 to 39 hours ;  &gt;&gt; Did not look for more work last year ;  &gt; Males ;</t>
  </si>
  <si>
    <t>Northern Territory ;  Preferred to work 35 to 39 hours ;  &gt;&gt; Did not look for more work last year ;  &gt; Females ;</t>
  </si>
  <si>
    <t>Northern Territory ;  Preferred to work 35 to 39 hours ;  &gt; Not available within four weeks ;  Persons ;</t>
  </si>
  <si>
    <t>Northern Territory ;  Preferred to work 35 to 39 hours ;  &gt; Not available within four weeks ;  &gt; Males ;</t>
  </si>
  <si>
    <t>Northern Territory ;  Preferred to work 35 to 39 hours ;  &gt; Not available within four weeks ;  &gt; Females ;</t>
  </si>
  <si>
    <t>Northern Territory ;  Preferred to work 40 hours or more ;  Part-time workers who prefer more hours ;  Persons ;</t>
  </si>
  <si>
    <t>Northern Territory ;  Preferred to work 40 hours or more ;  Part-time workers who prefer more hours ;  &gt; Males ;</t>
  </si>
  <si>
    <t>Northern Territory ;  Preferred to work 40 hours or more ;  Part-time workers who prefer more hours ;  &gt; Females ;</t>
  </si>
  <si>
    <t>Northern Territory ;  Preferred to work 40 hours or more ;  &gt; Available within four weeks ;  Persons ;</t>
  </si>
  <si>
    <t>Northern Territory ;  Preferred to work 40 hours or more ;  &gt; Available within four weeks ;  &gt; Males ;</t>
  </si>
  <si>
    <t>Northern Territory ;  Preferred to work 40 hours or more ;  &gt; Available within four weeks ;  &gt; Females ;</t>
  </si>
  <si>
    <t>Northern Territory ;  Preferred to work 40 hours or more ;  &gt;&gt; Looked for more work last year ;  Persons ;</t>
  </si>
  <si>
    <t>Northern Territory ;  Preferred to work 40 hours or more ;  &gt;&gt; Looked for more work last year ;  &gt; Males ;</t>
  </si>
  <si>
    <t>Northern Territory ;  Preferred to work 40 hours or more ;  &gt;&gt; Looked for more work last year ;  &gt; Females ;</t>
  </si>
  <si>
    <t>Northern Territory ;  Preferred to work 40 hours or more ;  &gt;&gt; Did not look for more work last year ;  Persons ;</t>
  </si>
  <si>
    <t>Northern Territory ;  Preferred to work 40 hours or more ;  &gt;&gt; Did not look for more work last year ;  &gt; Males ;</t>
  </si>
  <si>
    <t>Northern Territory ;  Preferred to work 40 hours or more ;  &gt;&gt; Did not look for more work last year ;  &gt; Females ;</t>
  </si>
  <si>
    <t>Northern Territory ;  Preferred to work 40 hours or more ;  &gt; Not available within four weeks ;  Persons ;</t>
  </si>
  <si>
    <t>Northern Territory ;  Preferred to work 40 hours or more ;  &gt; Not available within four weeks ;  &gt; Males ;</t>
  </si>
  <si>
    <t>Northern Territory ;  Preferred to work 40 hours or more ;  &gt; Not available within four weeks ;  &gt; Females ;</t>
  </si>
  <si>
    <t>Northern Territory ;  Preferred to work less than 10 extra hours ;  Part-time workers who prefer more hours ;  Persons ;</t>
  </si>
  <si>
    <t>Northern Territory ;  Preferred to work less than 10 extra hours ;  Part-time workers who prefer more hours ;  &gt; Males ;</t>
  </si>
  <si>
    <t>Northern Territory ;  Preferred to work less than 10 extra hours ;  Part-time workers who prefer more hours ;  &gt; Females ;</t>
  </si>
  <si>
    <t>Northern Territory ;  Preferred to work less than 10 extra hours ;  &gt; Available within four weeks ;  Persons ;</t>
  </si>
  <si>
    <t>Northern Territory ;  Preferred to work less than 10 extra hours ;  &gt; Available within four weeks ;  &gt; Males ;</t>
  </si>
  <si>
    <t>Northern Territory ;  Preferred to work less than 10 extra hours ;  &gt; Available within four weeks ;  &gt; Females ;</t>
  </si>
  <si>
    <t>Northern Territory ;  Preferred to work less than 10 extra hours ;  &gt;&gt; Looked for more work last year ;  Persons ;</t>
  </si>
  <si>
    <t>Northern Territory ;  Preferred to work less than 10 extra hours ;  &gt;&gt; Looked for more work last year ;  &gt; Males ;</t>
  </si>
  <si>
    <t>Northern Territory ;  Preferred to work less than 10 extra hours ;  &gt;&gt; Looked for more work last year ;  &gt; Females ;</t>
  </si>
  <si>
    <t>Northern Territory ;  Preferred to work less than 10 extra hours ;  &gt;&gt; Did not look for more work last year ;  Persons ;</t>
  </si>
  <si>
    <t>Northern Territory ;  Preferred to work less than 10 extra hours ;  &gt;&gt; Did not look for more work last year ;  &gt; Males ;</t>
  </si>
  <si>
    <t>Northern Territory ;  Preferred to work less than 10 extra hours ;  &gt;&gt; Did not look for more work last year ;  &gt; Females ;</t>
  </si>
  <si>
    <t>Northern Territory ;  Preferred to work less than 10 extra hours ;  &gt; Not available within four weeks ;  Persons ;</t>
  </si>
  <si>
    <t>Northern Territory ;  Preferred to work less than 10 extra hours ;  &gt; Not available within four weeks ;  &gt; Males ;</t>
  </si>
  <si>
    <t>Northern Territory ;  Preferred to work less than 10 extra hours ;  &gt; Not available within four weeks ;  &gt; Females ;</t>
  </si>
  <si>
    <t>Northern Territory ;  Preferred to work 10 to 19 extra hours ;  Part-time workers who prefer more hours ;  Persons ;</t>
  </si>
  <si>
    <t>Northern Territory ;  Preferred to work 10 to 19 extra hours ;  Part-time workers who prefer more hours ;  &gt; Males ;</t>
  </si>
  <si>
    <t>Northern Territory ;  Preferred to work 10 to 19 extra hours ;  Part-time workers who prefer more hours ;  &gt; Females ;</t>
  </si>
  <si>
    <t>Northern Territory ;  Preferred to work 10 to 19 extra hours ;  &gt; Available within four weeks ;  Persons ;</t>
  </si>
  <si>
    <t>Northern Territory ;  Preferred to work 10 to 19 extra hours ;  &gt; Available within four weeks ;  &gt; Males ;</t>
  </si>
  <si>
    <t>Northern Territory ;  Preferred to work 10 to 19 extra hours ;  &gt; Available within four weeks ;  &gt; Females ;</t>
  </si>
  <si>
    <t>Northern Territory ;  Preferred to work 10 to 19 extra hours ;  &gt;&gt; Looked for more work last year ;  Persons ;</t>
  </si>
  <si>
    <t>Northern Territory ;  Preferred to work 10 to 19 extra hours ;  &gt;&gt; Looked for more work last year ;  &gt; Males ;</t>
  </si>
  <si>
    <t>Northern Territory ;  Preferred to work 10 to 19 extra hours ;  &gt;&gt; Looked for more work last year ;  &gt; Females ;</t>
  </si>
  <si>
    <t>Northern Territory ;  Preferred to work 10 to 19 extra hours ;  &gt;&gt; Did not look for more work last year ;  Persons ;</t>
  </si>
  <si>
    <t>Northern Territory ;  Preferred to work 10 to 19 extra hours ;  &gt;&gt; Did not look for more work last year ;  &gt; Males ;</t>
  </si>
  <si>
    <t>Northern Territory ;  Preferred to work 10 to 19 extra hours ;  &gt;&gt; Did not look for more work last year ;  &gt; Females ;</t>
  </si>
  <si>
    <t>Northern Territory ;  Preferred to work 10 to 19 extra hours ;  &gt; Not available within four weeks ;  Persons ;</t>
  </si>
  <si>
    <t>Northern Territory ;  Preferred to work 10 to 19 extra hours ;  &gt; Not available within four weeks ;  &gt; Males ;</t>
  </si>
  <si>
    <t>Northern Territory ;  Preferred to work 10 to 19 extra hours ;  &gt; Not available within four weeks ;  &gt; Females ;</t>
  </si>
  <si>
    <t>Northern Territory ;  Preferred to work 20 to 29 extra hours ;  Part-time workers who prefer more hours ;  Persons ;</t>
  </si>
  <si>
    <t>Northern Territory ;  Preferred to work 20 to 29 extra hours ;  Part-time workers who prefer more hours ;  &gt; Males ;</t>
  </si>
  <si>
    <t>Northern Territory ;  Preferred to work 20 to 29 extra hours ;  Part-time workers who prefer more hours ;  &gt; Females ;</t>
  </si>
  <si>
    <t>Northern Territory ;  Preferred to work 20 to 29 extra hours ;  &gt; Available within four weeks ;  Persons ;</t>
  </si>
  <si>
    <t>Northern Territory ;  Preferred to work 20 to 29 extra hours ;  &gt; Available within four weeks ;  &gt; Males ;</t>
  </si>
  <si>
    <t>Northern Territory ;  Preferred to work 20 to 29 extra hours ;  &gt; Available within four weeks ;  &gt; Females ;</t>
  </si>
  <si>
    <t>Northern Territory ;  Preferred to work 20 to 29 extra hours ;  &gt;&gt; Looked for more work last year ;  Persons ;</t>
  </si>
  <si>
    <t>Northern Territory ;  Preferred to work 20 to 29 extra hours ;  &gt;&gt; Looked for more work last year ;  &gt; Males ;</t>
  </si>
  <si>
    <t>Northern Territory ;  Preferred to work 20 to 29 extra hours ;  &gt;&gt; Looked for more work last year ;  &gt; Females ;</t>
  </si>
  <si>
    <t>Northern Territory ;  Preferred to work 20 to 29 extra hours ;  &gt;&gt; Did not look for more work last year ;  Persons ;</t>
  </si>
  <si>
    <t>Northern Territory ;  Preferred to work 20 to 29 extra hours ;  &gt;&gt; Did not look for more work last year ;  &gt; Males ;</t>
  </si>
  <si>
    <t>Northern Territory ;  Preferred to work 20 to 29 extra hours ;  &gt;&gt; Did not look for more work last year ;  &gt; Females ;</t>
  </si>
  <si>
    <t>Northern Territory ;  Preferred to work 20 to 29 extra hours ;  &gt; Not available within four weeks ;  Persons ;</t>
  </si>
  <si>
    <t>Northern Territory ;  Preferred to work 20 to 29 extra hours ;  &gt; Not available within four weeks ;  &gt; Males ;</t>
  </si>
  <si>
    <t>Northern Territory ;  Preferred to work 20 to 29 extra hours ;  &gt; Not available within four weeks ;  &gt; Females ;</t>
  </si>
  <si>
    <t>Northern Territory ;  Preferred to work 30 or more extra hours ;  Part-time workers who prefer more hours ;  Persons ;</t>
  </si>
  <si>
    <t>Northern Territory ;  Preferred to work 30 or more extra hours ;  Part-time workers who prefer more hours ;  &gt; Males ;</t>
  </si>
  <si>
    <t>Northern Territory ;  Preferred to work 30 or more extra hours ;  Part-time workers who prefer more hours ;  &gt; Females ;</t>
  </si>
  <si>
    <t>Northern Territory ;  Preferred to work 30 or more extra hours ;  &gt; Available within four weeks ;  Persons ;</t>
  </si>
  <si>
    <t>Northern Territory ;  Preferred to work 30 or more extra hours ;  &gt; Available within four weeks ;  &gt; Males ;</t>
  </si>
  <si>
    <t>Northern Territory ;  Preferred to work 30 or more extra hours ;  &gt; Available within four weeks ;  &gt; Females ;</t>
  </si>
  <si>
    <t>Northern Territory ;  Preferred to work 30 or more extra hours ;  &gt;&gt; Looked for more work last year ;  Persons ;</t>
  </si>
  <si>
    <t>Northern Territory ;  Preferred to work 30 or more extra hours ;  &gt;&gt; Looked for more work last year ;  &gt; Males ;</t>
  </si>
  <si>
    <t>Northern Territory ;  Preferred to work 30 or more extra hours ;  &gt;&gt; Looked for more work last year ;  &gt; Females ;</t>
  </si>
  <si>
    <t>Northern Territory ;  Preferred to work 30 or more extra hours ;  &gt;&gt; Did not look for more work last year ;  Persons ;</t>
  </si>
  <si>
    <t>Northern Territory ;  Preferred to work 30 or more extra hours ;  &gt;&gt; Did not look for more work last year ;  &gt; Males ;</t>
  </si>
  <si>
    <t>Northern Territory ;  Preferred to work 30 or more extra hours ;  &gt;&gt; Did not look for more work last year ;  &gt; Females ;</t>
  </si>
  <si>
    <t>Northern Territory ;  Preferred to work 30 or more extra hours ;  &gt; Not available within four weeks ;  Persons ;</t>
  </si>
  <si>
    <t>Northern Territory ;  Preferred to work 30 or more extra hours ;  &gt; Not available within four weeks ;  &gt; Males ;</t>
  </si>
  <si>
    <t>Northern Territory ;  Preferred to work 30 or more extra hours ;  &gt; Not available within four weeks ;  &gt; Females ;</t>
  </si>
  <si>
    <t>Australian Capital Territory ;  Part-time workers who prefer more hours ;  Persons ;</t>
  </si>
  <si>
    <t>Australian Capital Territory ;  Part-time workers who prefer more hours ;  &gt; Males ;</t>
  </si>
  <si>
    <t>Australian Capital Territory ;  Part-time workers who prefer more hours ;  &gt; Females ;</t>
  </si>
  <si>
    <t>Australian Capital Territory ;  &gt; Available within four weeks ;  Persons ;</t>
  </si>
  <si>
    <t>Australian Capital Territory ;  &gt; Available within four weeks ;  &gt; Males ;</t>
  </si>
  <si>
    <t>Australian Capital Territory ;  &gt; Available within four weeks ;  &gt; Females ;</t>
  </si>
  <si>
    <t>Australian Capital Territory ;  &gt;&gt; Looked for more work last year ;  Persons ;</t>
  </si>
  <si>
    <t>Australian Capital Territory ;  &gt;&gt; Looked for more work last year ;  &gt; Males ;</t>
  </si>
  <si>
    <t>Australian Capital Territory ;  &gt;&gt; Looked for more work last year ;  &gt; Females ;</t>
  </si>
  <si>
    <t>Australian Capital Territory ;  &gt;&gt; Did not look for more work last year ;  Persons ;</t>
  </si>
  <si>
    <t>Australian Capital Territory ;  &gt;&gt; Did not look for more work last year ;  &gt; Males ;</t>
  </si>
  <si>
    <t>Australian Capital Territory ;  &gt;&gt; Did not look for more work last year ;  &gt; Females ;</t>
  </si>
  <si>
    <t>Australian Capital Territory ;  &gt; Not available within four weeks ;  Persons ;</t>
  </si>
  <si>
    <t>Australian Capital Territory ;  &gt; Not available within four weeks ;  &gt; Males ;</t>
  </si>
  <si>
    <t>Australian Capital Territory ;  &gt; Not available within four weeks ;  &gt; Females ;</t>
  </si>
  <si>
    <t>Australian Capital Territory ;  Employees ;  Part-time workers who prefer more hours ;  Persons ;</t>
  </si>
  <si>
    <t>Australian Capital Territory ;  Employees ;  Part-time workers who prefer more hours ;  &gt; Males ;</t>
  </si>
  <si>
    <t>Australian Capital Territory ;  Employees ;  Part-time workers who prefer more hours ;  &gt; Females ;</t>
  </si>
  <si>
    <t>Australian Capital Territory ;  Employees ;  &gt; Available within four weeks ;  Persons ;</t>
  </si>
  <si>
    <t>Australian Capital Territory ;  Employees ;  &gt; Available within four weeks ;  &gt; Males ;</t>
  </si>
  <si>
    <t>Australian Capital Territory ;  Employees ;  &gt; Available within four weeks ;  &gt; Females ;</t>
  </si>
  <si>
    <t>Australian Capital Territory ;  Employees ;  &gt;&gt; Looked for more work last year ;  Persons ;</t>
  </si>
  <si>
    <t>Australian Capital Territory ;  Employees ;  &gt;&gt; Looked for more work last year ;  &gt; Males ;</t>
  </si>
  <si>
    <t>Australian Capital Territory ;  Employees ;  &gt;&gt; Looked for more work last year ;  &gt; Females ;</t>
  </si>
  <si>
    <t>Australian Capital Territory ;  Employees ;  &gt;&gt; Did not look for more work last year ;  Persons ;</t>
  </si>
  <si>
    <t>Australian Capital Territory ;  Employees ;  &gt;&gt; Did not look for more work last year ;  &gt; Males ;</t>
  </si>
  <si>
    <t>Australian Capital Territory ;  Employees ;  &gt;&gt; Did not look for more work last year ;  &gt; Females ;</t>
  </si>
  <si>
    <t>Australian Capital Territory ;  Employees ;  &gt; Not available within four weeks ;  Persons ;</t>
  </si>
  <si>
    <t>Australian Capital Territory ;  Employees ;  &gt; Not available within four weeks ;  &gt; Males ;</t>
  </si>
  <si>
    <t>Australian Capital Territory ;  Employees ;  &gt; Not available within four weeks ;  &gt; Females ;</t>
  </si>
  <si>
    <t>Australian Capital Territory ;  Own account workers ;  Part-time workers who prefer more hours ;  Persons ;</t>
  </si>
  <si>
    <t>Australian Capital Territory ;  Own account workers ;  Part-time workers who prefer more hours ;  &gt; Males ;</t>
  </si>
  <si>
    <t>Australian Capital Territory ;  Own account workers ;  Part-time workers who prefer more hours ;  &gt; Females ;</t>
  </si>
  <si>
    <t>Australian Capital Territory ;  Own account workers ;  &gt; Available within four weeks ;  Persons ;</t>
  </si>
  <si>
    <t>Australian Capital Territory ;  Own account workers ;  &gt; Available within four weeks ;  &gt; Males ;</t>
  </si>
  <si>
    <t>Australian Capital Territory ;  Own account workers ;  &gt; Available within four weeks ;  &gt; Females ;</t>
  </si>
  <si>
    <t>Australian Capital Territory ;  Own account workers ;  &gt;&gt; Looked for more work last year ;  Persons ;</t>
  </si>
  <si>
    <t>Australian Capital Territory ;  Own account workers ;  &gt;&gt; Looked for more work last year ;  &gt; Males ;</t>
  </si>
  <si>
    <t>Australian Capital Territory ;  Own account workers ;  &gt;&gt; Looked for more work last year ;  &gt; Females ;</t>
  </si>
  <si>
    <t>Australian Capital Territory ;  Own account workers ;  &gt;&gt; Did not look for more work last year ;  Persons ;</t>
  </si>
  <si>
    <t>Australian Capital Territory ;  Own account workers ;  &gt;&gt; Did not look for more work last year ;  &gt; Males ;</t>
  </si>
  <si>
    <t>Australian Capital Territory ;  Own account workers ;  &gt;&gt; Did not look for more work last year ;  &gt; Females ;</t>
  </si>
  <si>
    <t>Australian Capital Territory ;  Own account workers ;  &gt; Not available within four weeks ;  Persons ;</t>
  </si>
  <si>
    <t>Australian Capital Territory ;  Own account workers ;  &gt; Not available within four weeks ;  &gt; Males ;</t>
  </si>
  <si>
    <t>Australian Capital Territory ;  Own account workers ;  &gt; Not available within four weeks ;  &gt; Females ;</t>
  </si>
  <si>
    <t>Australian Capital Territory ;  Preferred to work less than 30 hours ;  Part-time workers who prefer more hours ;  Persons ;</t>
  </si>
  <si>
    <t>Australian Capital Territory ;  Preferred to work less than 30 hours ;  Part-time workers who prefer more hours ;  &gt; Males ;</t>
  </si>
  <si>
    <t>Australian Capital Territory ;  Preferred to work less than 30 hours ;  Part-time workers who prefer more hours ;  &gt; Females ;</t>
  </si>
  <si>
    <t>Australian Capital Territory ;  Preferred to work less than 30 hours ;  &gt; Available within four weeks ;  Persons ;</t>
  </si>
  <si>
    <t>Australian Capital Territory ;  Preferred to work less than 30 hours ;  &gt; Available within four weeks ;  &gt; Males ;</t>
  </si>
  <si>
    <t>Australian Capital Territory ;  Preferred to work less than 30 hours ;  &gt; Available within four weeks ;  &gt; Females ;</t>
  </si>
  <si>
    <t>Australian Capital Territory ;  Preferred to work less than 30 hours ;  &gt;&gt; Looked for more work last year ;  Persons ;</t>
  </si>
  <si>
    <t>Australian Capital Territory ;  Preferred to work less than 30 hours ;  &gt;&gt; Looked for more work last year ;  &gt; Males ;</t>
  </si>
  <si>
    <t>Australian Capital Territory ;  Preferred to work less than 30 hours ;  &gt;&gt; Looked for more work last year ;  &gt; Females ;</t>
  </si>
  <si>
    <t>Australian Capital Territory ;  Preferred to work less than 30 hours ;  &gt;&gt; Did not look for more work last year ;  Persons ;</t>
  </si>
  <si>
    <t>Australian Capital Territory ;  Preferred to work less than 30 hours ;  &gt;&gt; Did not look for more work last year ;  &gt; Males ;</t>
  </si>
  <si>
    <t>Australian Capital Territory ;  Preferred to work less than 30 hours ;  &gt;&gt; Did not look for more work last year ;  &gt; Females ;</t>
  </si>
  <si>
    <t>Australian Capital Territory ;  Preferred to work less than 30 hours ;  &gt; Not available within four weeks ;  Persons ;</t>
  </si>
  <si>
    <t>Australian Capital Territory ;  Preferred to work less than 30 hours ;  &gt; Not available within four weeks ;  &gt; Males ;</t>
  </si>
  <si>
    <t>Australian Capital Territory ;  Preferred to work less than 30 hours ;  &gt; Not available within four weeks ;  &gt; Females ;</t>
  </si>
  <si>
    <t>Australian Capital Territory ;  Preferred to work 30 to 34 hours ;  Part-time workers who prefer more hours ;  Persons ;</t>
  </si>
  <si>
    <t>Australian Capital Territory ;  Preferred to work 30 to 34 hours ;  Part-time workers who prefer more hours ;  &gt; Males ;</t>
  </si>
  <si>
    <t>Australian Capital Territory ;  Preferred to work 30 to 34 hours ;  Part-time workers who prefer more hours ;  &gt; Females ;</t>
  </si>
  <si>
    <t>Australian Capital Territory ;  Preferred to work 30 to 34 hours ;  &gt; Available within four weeks ;  Persons ;</t>
  </si>
  <si>
    <t>Australian Capital Territory ;  Preferred to work 30 to 34 hours ;  &gt; Available within four weeks ;  &gt; Males ;</t>
  </si>
  <si>
    <t>Australian Capital Territory ;  Preferred to work 30 to 34 hours ;  &gt; Available within four weeks ;  &gt; Females ;</t>
  </si>
  <si>
    <t>Australian Capital Territory ;  Preferred to work 30 to 34 hours ;  &gt;&gt; Looked for more work last year ;  Persons ;</t>
  </si>
  <si>
    <t>Australian Capital Territory ;  Preferred to work 30 to 34 hours ;  &gt;&gt; Looked for more work last year ;  &gt; Males ;</t>
  </si>
  <si>
    <t>Australian Capital Territory ;  Preferred to work 30 to 34 hours ;  &gt;&gt; Looked for more work last year ;  &gt; Females ;</t>
  </si>
  <si>
    <t>Australian Capital Territory ;  Preferred to work 30 to 34 hours ;  &gt;&gt; Did not look for more work last year ;  Persons ;</t>
  </si>
  <si>
    <t>Australian Capital Territory ;  Preferred to work 30 to 34 hours ;  &gt;&gt; Did not look for more work last year ;  &gt; Males ;</t>
  </si>
  <si>
    <t>Australian Capital Territory ;  Preferred to work 30 to 34 hours ;  &gt;&gt; Did not look for more work last year ;  &gt; Females ;</t>
  </si>
  <si>
    <t>Australian Capital Territory ;  Preferred to work 30 to 34 hours ;  &gt; Not available within four weeks ;  Persons ;</t>
  </si>
  <si>
    <t>Australian Capital Territory ;  Preferred to work 30 to 34 hours ;  &gt; Not available within four weeks ;  &gt; Males ;</t>
  </si>
  <si>
    <t>Australian Capital Territory ;  Preferred to work 30 to 34 hours ;  &gt; Not available within four weeks ;  &gt; Females ;</t>
  </si>
  <si>
    <t>Australian Capital Territory ;  Preferred to work 35 to 39 hours ;  Part-time workers who prefer more hours ;  Persons ;</t>
  </si>
  <si>
    <t>Australian Capital Territory ;  Preferred to work 35 to 39 hours ;  Part-time workers who prefer more hours ;  &gt; Males ;</t>
  </si>
  <si>
    <t>Australian Capital Territory ;  Preferred to work 35 to 39 hours ;  Part-time workers who prefer more hours ;  &gt; Females ;</t>
  </si>
  <si>
    <t>Australian Capital Territory ;  Preferred to work 35 to 39 hours ;  &gt; Available within four weeks ;  Persons ;</t>
  </si>
  <si>
    <t>Australian Capital Territory ;  Preferred to work 35 to 39 hours ;  &gt; Available within four weeks ;  &gt; Males ;</t>
  </si>
  <si>
    <t>Australian Capital Territory ;  Preferred to work 35 to 39 hours ;  &gt; Available within four weeks ;  &gt; Females ;</t>
  </si>
  <si>
    <t>Australian Capital Territory ;  Preferred to work 35 to 39 hours ;  &gt;&gt; Looked for more work last year ;  Persons ;</t>
  </si>
  <si>
    <t>Australian Capital Territory ;  Preferred to work 35 to 39 hours ;  &gt;&gt; Looked for more work last year ;  &gt; Males ;</t>
  </si>
  <si>
    <t>Australian Capital Territory ;  Preferred to work 35 to 39 hours ;  &gt;&gt; Looked for more work last year ;  &gt; Females ;</t>
  </si>
  <si>
    <t>Australian Capital Territory ;  Preferred to work 35 to 39 hours ;  &gt;&gt; Did not look for more work last year ;  Persons ;</t>
  </si>
  <si>
    <t>Australian Capital Territory ;  Preferred to work 35 to 39 hours ;  &gt;&gt; Did not look for more work last year ;  &gt; Males ;</t>
  </si>
  <si>
    <t>Australian Capital Territory ;  Preferred to work 35 to 39 hours ;  &gt;&gt; Did not look for more work last year ;  &gt; Females ;</t>
  </si>
  <si>
    <t>Australian Capital Territory ;  Preferred to work 35 to 39 hours ;  &gt; Not available within four weeks ;  Persons ;</t>
  </si>
  <si>
    <t>Australian Capital Territory ;  Preferred to work 35 to 39 hours ;  &gt; Not available within four weeks ;  &gt; Males ;</t>
  </si>
  <si>
    <t>Australian Capital Territory ;  Preferred to work 35 to 39 hours ;  &gt; Not available within four weeks ;  &gt; Females ;</t>
  </si>
  <si>
    <t>Australian Capital Territory ;  Preferred to work 40 hours or more ;  Part-time workers who prefer more hours ;  Persons ;</t>
  </si>
  <si>
    <t>Australian Capital Territory ;  Preferred to work 40 hours or more ;  Part-time workers who prefer more hours ;  &gt; Males ;</t>
  </si>
  <si>
    <t>Australian Capital Territory ;  Preferred to work 40 hours or more ;  Part-time workers who prefer more hours ;  &gt; Females ;</t>
  </si>
  <si>
    <t>Australian Capital Territory ;  Preferred to work 40 hours or more ;  &gt; Available within four weeks ;  Persons ;</t>
  </si>
  <si>
    <t>Australian Capital Territory ;  Preferred to work 40 hours or more ;  &gt; Available within four weeks ;  &gt; Males ;</t>
  </si>
  <si>
    <t>Australian Capital Territory ;  Preferred to work 40 hours or more ;  &gt; Available within four weeks ;  &gt; Females ;</t>
  </si>
  <si>
    <t>Australian Capital Territory ;  Preferred to work 40 hours or more ;  &gt;&gt; Looked for more work last year ;  Persons ;</t>
  </si>
  <si>
    <t>Australian Capital Territory ;  Preferred to work 40 hours or more ;  &gt;&gt; Looked for more work last year ;  &gt; Males ;</t>
  </si>
  <si>
    <t>Australian Capital Territory ;  Preferred to work 40 hours or more ;  &gt;&gt; Looked for more work last year ;  &gt; Females ;</t>
  </si>
  <si>
    <t>Australian Capital Territory ;  Preferred to work 40 hours or more ;  &gt;&gt; Did not look for more work last year ;  Persons ;</t>
  </si>
  <si>
    <t>Australian Capital Territory ;  Preferred to work 40 hours or more ;  &gt;&gt; Did not look for more work last year ;  &gt; Males ;</t>
  </si>
  <si>
    <t>Australian Capital Territory ;  Preferred to work 40 hours or more ;  &gt;&gt; Did not look for more work last year ;  &gt; Females ;</t>
  </si>
  <si>
    <t>Australian Capital Territory ;  Preferred to work 40 hours or more ;  &gt; Not available within four weeks ;  Persons ;</t>
  </si>
  <si>
    <t>Australian Capital Territory ;  Preferred to work 40 hours or more ;  &gt; Not available within four weeks ;  &gt; Males ;</t>
  </si>
  <si>
    <t>Australian Capital Territory ;  Preferred to work 40 hours or more ;  &gt; Not available within four weeks ;  &gt; Females ;</t>
  </si>
  <si>
    <t>A125246970F</t>
  </si>
  <si>
    <t>A125232714K</t>
  </si>
  <si>
    <t>A125256474F</t>
  </si>
  <si>
    <t>A125244594A</t>
  </si>
  <si>
    <t>A125227962A</t>
  </si>
  <si>
    <t>A125251722R</t>
  </si>
  <si>
    <t>A125239842F</t>
  </si>
  <si>
    <t>A125237466A</t>
  </si>
  <si>
    <t>A125261226R</t>
  </si>
  <si>
    <t>A125249346F</t>
  </si>
  <si>
    <t>A125230318W</t>
  </si>
  <si>
    <t>A125254078T</t>
  </si>
  <si>
    <t>A125242198L</t>
  </si>
  <si>
    <t>A125235070V</t>
  </si>
  <si>
    <t>A125258830A</t>
  </si>
  <si>
    <t>A125246950W</t>
  </si>
  <si>
    <t>A125232694L</t>
  </si>
  <si>
    <t>A125256454W</t>
  </si>
  <si>
    <t>A125244574T</t>
  </si>
  <si>
    <t>A125227942T</t>
  </si>
  <si>
    <t>A125251702F</t>
  </si>
  <si>
    <t>A125239822W</t>
  </si>
  <si>
    <t>A125237446T</t>
  </si>
  <si>
    <t>A125261206F</t>
  </si>
  <si>
    <t>A125249326W</t>
  </si>
  <si>
    <t>A125230342W</t>
  </si>
  <si>
    <t>A125254102F</t>
  </si>
  <si>
    <t>A125242222A</t>
  </si>
  <si>
    <t>A125235094L</t>
  </si>
  <si>
    <t>A125258854V</t>
  </si>
  <si>
    <t>A125246974R</t>
  </si>
  <si>
    <t>A125232718V</t>
  </si>
  <si>
    <t>A125256478R</t>
  </si>
  <si>
    <t>A125244598K</t>
  </si>
  <si>
    <t>A125227966K</t>
  </si>
  <si>
    <t>A125251726X</t>
  </si>
  <si>
    <t>A125239846R</t>
  </si>
  <si>
    <t>A125237470T</t>
  </si>
  <si>
    <t>A125261230F</t>
  </si>
  <si>
    <t>A125249350W</t>
  </si>
  <si>
    <t>A125230346F</t>
  </si>
  <si>
    <t>A125254106R</t>
  </si>
  <si>
    <t>A125242226K</t>
  </si>
  <si>
    <t>A125235098W</t>
  </si>
  <si>
    <t>A125258858C</t>
  </si>
  <si>
    <t>A125246978X</t>
  </si>
  <si>
    <t>A125232722K</t>
  </si>
  <si>
    <t>A125256482F</t>
  </si>
  <si>
    <t>A125244602R</t>
  </si>
  <si>
    <t>A125227970A</t>
  </si>
  <si>
    <t>A125251730R</t>
  </si>
  <si>
    <t>A125239850F</t>
  </si>
  <si>
    <t>A125237474A</t>
  </si>
  <si>
    <t>A125261234R</t>
  </si>
  <si>
    <t>A125249354F</t>
  </si>
  <si>
    <t>A125230322L</t>
  </si>
  <si>
    <t>A125254082J</t>
  </si>
  <si>
    <t>A125242202T</t>
  </si>
  <si>
    <t>A125235074C</t>
  </si>
  <si>
    <t>A125258834K</t>
  </si>
  <si>
    <t>A125246954F</t>
  </si>
  <si>
    <t>A125232698W</t>
  </si>
  <si>
    <t>A125256458F</t>
  </si>
  <si>
    <t>A125244578A</t>
  </si>
  <si>
    <t>A125227946A</t>
  </si>
  <si>
    <t>A125251706R</t>
  </si>
  <si>
    <t>A125239826F</t>
  </si>
  <si>
    <t>A125237450J</t>
  </si>
  <si>
    <t>A125261210W</t>
  </si>
  <si>
    <t>A125249330L</t>
  </si>
  <si>
    <t>A125230326W</t>
  </si>
  <si>
    <t>A125254086T</t>
  </si>
  <si>
    <t>A125242206A</t>
  </si>
  <si>
    <t>A125235078L</t>
  </si>
  <si>
    <t>A125258838V</t>
  </si>
  <si>
    <t>A125246958R</t>
  </si>
  <si>
    <t>A125232702A</t>
  </si>
  <si>
    <t>A125256462W</t>
  </si>
  <si>
    <t>A125244582T</t>
  </si>
  <si>
    <t>A125227950T</t>
  </si>
  <si>
    <t>A125251710F</t>
  </si>
  <si>
    <t>A125239830W</t>
  </si>
  <si>
    <t>A125237454T</t>
  </si>
  <si>
    <t>A125261214F</t>
  </si>
  <si>
    <t>A125249334W</t>
  </si>
  <si>
    <t>A125230330L</t>
  </si>
  <si>
    <t>A125254090J</t>
  </si>
  <si>
    <t>A125242210T</t>
  </si>
  <si>
    <t>A125235082C</t>
  </si>
  <si>
    <t>A125258842K</t>
  </si>
  <si>
    <t>A125246962F</t>
  </si>
  <si>
    <t>A125232706K</t>
  </si>
  <si>
    <t>A125256466F</t>
  </si>
  <si>
    <t>A125244586A</t>
  </si>
  <si>
    <t>A125227954A</t>
  </si>
  <si>
    <t>A125251714R</t>
  </si>
  <si>
    <t>A125239834F</t>
  </si>
  <si>
    <t>A125237458A</t>
  </si>
  <si>
    <t>A125261218R</t>
  </si>
  <si>
    <t>A125249338F</t>
  </si>
  <si>
    <t>A125230314L</t>
  </si>
  <si>
    <t>A125254074J</t>
  </si>
  <si>
    <t>A125242194C</t>
  </si>
  <si>
    <t>A125235066C</t>
  </si>
  <si>
    <t>A125258826K</t>
  </si>
  <si>
    <t>A125246946F</t>
  </si>
  <si>
    <t>A125232690C</t>
  </si>
  <si>
    <t>A125256450L</t>
  </si>
  <si>
    <t>A125244570J</t>
  </si>
  <si>
    <t>A125227938A</t>
  </si>
  <si>
    <t>A125251698A</t>
  </si>
  <si>
    <t>A125239818F</t>
  </si>
  <si>
    <t>A125237442J</t>
  </si>
  <si>
    <t>A125261202W</t>
  </si>
  <si>
    <t>A125249322L</t>
  </si>
  <si>
    <t>A125230350W</t>
  </si>
  <si>
    <t>A125254110F</t>
  </si>
  <si>
    <t>A125242230A</t>
  </si>
  <si>
    <t>A125235102A</t>
  </si>
  <si>
    <t>A125258862V</t>
  </si>
  <si>
    <t>A125246982R</t>
  </si>
  <si>
    <t>A125232726V</t>
  </si>
  <si>
    <t>A125256486R</t>
  </si>
  <si>
    <t>A125244606X</t>
  </si>
  <si>
    <t>A125227974K</t>
  </si>
  <si>
    <t>A125251734X</t>
  </si>
  <si>
    <t>A125239854R</t>
  </si>
  <si>
    <t>A125237478K</t>
  </si>
  <si>
    <t>A125261238X</t>
  </si>
  <si>
    <t>A125249358R</t>
  </si>
  <si>
    <t>A125230334W</t>
  </si>
  <si>
    <t>A125254094T</t>
  </si>
  <si>
    <t>A125242214A</t>
  </si>
  <si>
    <t>A125235086L</t>
  </si>
  <si>
    <t>A125258846V</t>
  </si>
  <si>
    <t>A125246966R</t>
  </si>
  <si>
    <t>A125232710A</t>
  </si>
  <si>
    <t>A125256470W</t>
  </si>
  <si>
    <t>A125244590T</t>
  </si>
  <si>
    <t>A125227958K</t>
  </si>
  <si>
    <t>A125251718X</t>
  </si>
  <si>
    <t>A125239838R</t>
  </si>
  <si>
    <t>A125237462T</t>
  </si>
  <si>
    <t>A125261222F</t>
  </si>
  <si>
    <t>A125249342W</t>
  </si>
  <si>
    <t>A125230178F</t>
  </si>
  <si>
    <t>A125253938L</t>
  </si>
  <si>
    <t>A125242058K</t>
  </si>
  <si>
    <t>A125234930R</t>
  </si>
  <si>
    <t>A125258690K</t>
  </si>
  <si>
    <t>A125246810V</t>
  </si>
  <si>
    <t>A125232554K</t>
  </si>
  <si>
    <t>A125256314V</t>
  </si>
  <si>
    <t>A125244434R</t>
  </si>
  <si>
    <t>A125227802R</t>
  </si>
  <si>
    <t>A125251562R</t>
  </si>
  <si>
    <t>A125239682F</t>
  </si>
  <si>
    <t>A125237306R</t>
  </si>
  <si>
    <t>A125261066R</t>
  </si>
  <si>
    <t>A125249186F</t>
  </si>
  <si>
    <t>A125230162L</t>
  </si>
  <si>
    <t>A125253922V</t>
  </si>
  <si>
    <t>A125242042T</t>
  </si>
  <si>
    <t>A125234914R</t>
  </si>
  <si>
    <t>A125258674K</t>
  </si>
  <si>
    <t>A125246794F</t>
  </si>
  <si>
    <t>A125232538K</t>
  </si>
  <si>
    <t>A125256298F</t>
  </si>
  <si>
    <t>A125244418R</t>
  </si>
  <si>
    <t>A125227786A</t>
  </si>
  <si>
    <t>A125251546R</t>
  </si>
  <si>
    <t>A125239666F</t>
  </si>
  <si>
    <t>A125237290J</t>
  </si>
  <si>
    <t>A125261050W</t>
  </si>
  <si>
    <t>A125249170L</t>
  </si>
  <si>
    <t>A125230142C</t>
  </si>
  <si>
    <t>A125253902K</t>
  </si>
  <si>
    <t>A125242022J</t>
  </si>
  <si>
    <t>A125234894T</t>
  </si>
  <si>
    <t>A125258654A</t>
  </si>
  <si>
    <t>A125246774W</t>
  </si>
  <si>
    <t>A125232518A</t>
  </si>
  <si>
    <t>A125256278W</t>
  </si>
  <si>
    <t>A125244398T</t>
  </si>
  <si>
    <t>A125227766T</t>
  </si>
  <si>
    <t>A125251526F</t>
  </si>
  <si>
    <t>A125239646W</t>
  </si>
  <si>
    <t>A125237270X</t>
  </si>
  <si>
    <t>A125261030L</t>
  </si>
  <si>
    <t>A125249150C</t>
  </si>
  <si>
    <t>A125230166W</t>
  </si>
  <si>
    <t>A125253926C</t>
  </si>
  <si>
    <t>A125242046A</t>
  </si>
  <si>
    <t>A125234918X</t>
  </si>
  <si>
    <t>A125258678V</t>
  </si>
  <si>
    <t>A125246798R</t>
  </si>
  <si>
    <t>A125232542A</t>
  </si>
  <si>
    <t>A125256302K</t>
  </si>
  <si>
    <t>A125244422F</t>
  </si>
  <si>
    <t>A125227790T</t>
  </si>
  <si>
    <t>A125251550F</t>
  </si>
  <si>
    <t>A125239670W</t>
  </si>
  <si>
    <t>A125237294T</t>
  </si>
  <si>
    <t>A125261054F</t>
  </si>
  <si>
    <t>A125249174W</t>
  </si>
  <si>
    <t>A125230170L</t>
  </si>
  <si>
    <t>A125253930V</t>
  </si>
  <si>
    <t>A125242050T</t>
  </si>
  <si>
    <t>A125234922R</t>
  </si>
  <si>
    <t>A125258682K</t>
  </si>
  <si>
    <t>A125246802V</t>
  </si>
  <si>
    <t>A125232546K</t>
  </si>
  <si>
    <t>A125256306V</t>
  </si>
  <si>
    <t>A125244426R</t>
  </si>
  <si>
    <t>A125227794A</t>
  </si>
  <si>
    <t>A125251554R</t>
  </si>
  <si>
    <t>A125239674F</t>
  </si>
  <si>
    <t>A125237298A</t>
  </si>
  <si>
    <t>A125261058R</t>
  </si>
  <si>
    <t>A125249178F</t>
  </si>
  <si>
    <t>A125230146L</t>
  </si>
  <si>
    <t>A125253906V</t>
  </si>
  <si>
    <t>A125242026T</t>
  </si>
  <si>
    <t>A125234898A</t>
  </si>
  <si>
    <t>A125258658K</t>
  </si>
  <si>
    <t>A125246778F</t>
  </si>
  <si>
    <t>A125232522T</t>
  </si>
  <si>
    <t>A125256282L</t>
  </si>
  <si>
    <t>A125244402W</t>
  </si>
  <si>
    <t>A125227770J</t>
  </si>
  <si>
    <t>A125251530W</t>
  </si>
  <si>
    <t>A125239650L</t>
  </si>
  <si>
    <t>A125237274J</t>
  </si>
  <si>
    <t>A125261034W</t>
  </si>
  <si>
    <t>A125249154L</t>
  </si>
  <si>
    <t>A125230150C</t>
  </si>
  <si>
    <t>A125253910K</t>
  </si>
  <si>
    <t>A125242030J</t>
  </si>
  <si>
    <t>A125234902F</t>
  </si>
  <si>
    <t>A125258662A</t>
  </si>
  <si>
    <t>A125246782W</t>
  </si>
  <si>
    <t>A125232526A</t>
  </si>
  <si>
    <t>A125256286W</t>
  </si>
  <si>
    <t>A125244406F</t>
  </si>
  <si>
    <t>A125227774T</t>
  </si>
  <si>
    <t>A125251534F</t>
  </si>
  <si>
    <t>A125239654W</t>
  </si>
  <si>
    <t>A125237278T</t>
  </si>
  <si>
    <t>A125261038F</t>
  </si>
  <si>
    <t>A125249158W</t>
  </si>
  <si>
    <t>Australian Capital Territory ;  Preferred to work less than 10 extra hours ;  Part-time workers who prefer more hours ;  Persons ;</t>
  </si>
  <si>
    <t>Australian Capital Territory ;  Preferred to work less than 10 extra hours ;  Part-time workers who prefer more hours ;  &gt; Males ;</t>
  </si>
  <si>
    <t>Australian Capital Territory ;  Preferred to work less than 10 extra hours ;  Part-time workers who prefer more hours ;  &gt; Females ;</t>
  </si>
  <si>
    <t>Australian Capital Territory ;  Preferred to work less than 10 extra hours ;  &gt; Available within four weeks ;  Persons ;</t>
  </si>
  <si>
    <t>Australian Capital Territory ;  Preferred to work less than 10 extra hours ;  &gt; Available within four weeks ;  &gt; Males ;</t>
  </si>
  <si>
    <t>Australian Capital Territory ;  Preferred to work less than 10 extra hours ;  &gt; Available within four weeks ;  &gt; Females ;</t>
  </si>
  <si>
    <t>Australian Capital Territory ;  Preferred to work less than 10 extra hours ;  &gt;&gt; Looked for more work last year ;  Persons ;</t>
  </si>
  <si>
    <t>Australian Capital Territory ;  Preferred to work less than 10 extra hours ;  &gt;&gt; Looked for more work last year ;  &gt; Males ;</t>
  </si>
  <si>
    <t>Australian Capital Territory ;  Preferred to work less than 10 extra hours ;  &gt;&gt; Looked for more work last year ;  &gt; Females ;</t>
  </si>
  <si>
    <t>Australian Capital Territory ;  Preferred to work less than 10 extra hours ;  &gt;&gt; Did not look for more work last year ;  Persons ;</t>
  </si>
  <si>
    <t>Australian Capital Territory ;  Preferred to work less than 10 extra hours ;  &gt;&gt; Did not look for more work last year ;  &gt; Males ;</t>
  </si>
  <si>
    <t>Australian Capital Territory ;  Preferred to work less than 10 extra hours ;  &gt;&gt; Did not look for more work last year ;  &gt; Females ;</t>
  </si>
  <si>
    <t>Australian Capital Territory ;  Preferred to work less than 10 extra hours ;  &gt; Not available within four weeks ;  Persons ;</t>
  </si>
  <si>
    <t>Australian Capital Territory ;  Preferred to work less than 10 extra hours ;  &gt; Not available within four weeks ;  &gt; Males ;</t>
  </si>
  <si>
    <t>Australian Capital Territory ;  Preferred to work less than 10 extra hours ;  &gt; Not available within four weeks ;  &gt; Females ;</t>
  </si>
  <si>
    <t>Australian Capital Territory ;  Preferred to work 10 to 19 extra hours ;  Part-time workers who prefer more hours ;  Persons ;</t>
  </si>
  <si>
    <t>Australian Capital Territory ;  Preferred to work 10 to 19 extra hours ;  Part-time workers who prefer more hours ;  &gt; Males ;</t>
  </si>
  <si>
    <t>Australian Capital Territory ;  Preferred to work 10 to 19 extra hours ;  Part-time workers who prefer more hours ;  &gt; Females ;</t>
  </si>
  <si>
    <t>Australian Capital Territory ;  Preferred to work 10 to 19 extra hours ;  &gt; Available within four weeks ;  Persons ;</t>
  </si>
  <si>
    <t>Australian Capital Territory ;  Preferred to work 10 to 19 extra hours ;  &gt; Available within four weeks ;  &gt; Males ;</t>
  </si>
  <si>
    <t>Australian Capital Territory ;  Preferred to work 10 to 19 extra hours ;  &gt; Available within four weeks ;  &gt; Females ;</t>
  </si>
  <si>
    <t>Australian Capital Territory ;  Preferred to work 10 to 19 extra hours ;  &gt;&gt; Looked for more work last year ;  Persons ;</t>
  </si>
  <si>
    <t>Australian Capital Territory ;  Preferred to work 10 to 19 extra hours ;  &gt;&gt; Looked for more work last year ;  &gt; Males ;</t>
  </si>
  <si>
    <t>Australian Capital Territory ;  Preferred to work 10 to 19 extra hours ;  &gt;&gt; Looked for more work last year ;  &gt; Females ;</t>
  </si>
  <si>
    <t>Australian Capital Territory ;  Preferred to work 10 to 19 extra hours ;  &gt;&gt; Did not look for more work last year ;  Persons ;</t>
  </si>
  <si>
    <t>Australian Capital Territory ;  Preferred to work 10 to 19 extra hours ;  &gt;&gt; Did not look for more work last year ;  &gt; Males ;</t>
  </si>
  <si>
    <t>Australian Capital Territory ;  Preferred to work 10 to 19 extra hours ;  &gt;&gt; Did not look for more work last year ;  &gt; Females ;</t>
  </si>
  <si>
    <t>Australian Capital Territory ;  Preferred to work 10 to 19 extra hours ;  &gt; Not available within four weeks ;  Persons ;</t>
  </si>
  <si>
    <t>Australian Capital Territory ;  Preferred to work 10 to 19 extra hours ;  &gt; Not available within four weeks ;  &gt; Males ;</t>
  </si>
  <si>
    <t>Australian Capital Territory ;  Preferred to work 10 to 19 extra hours ;  &gt; Not available within four weeks ;  &gt; Females ;</t>
  </si>
  <si>
    <t>Australian Capital Territory ;  Preferred to work 20 to 29 extra hours ;  Part-time workers who prefer more hours ;  Persons ;</t>
  </si>
  <si>
    <t>Australian Capital Territory ;  Preferred to work 20 to 29 extra hours ;  Part-time workers who prefer more hours ;  &gt; Males ;</t>
  </si>
  <si>
    <t>Australian Capital Territory ;  Preferred to work 20 to 29 extra hours ;  Part-time workers who prefer more hours ;  &gt; Females ;</t>
  </si>
  <si>
    <t>Australian Capital Territory ;  Preferred to work 20 to 29 extra hours ;  &gt; Available within four weeks ;  Persons ;</t>
  </si>
  <si>
    <t>Australian Capital Territory ;  Preferred to work 20 to 29 extra hours ;  &gt; Available within four weeks ;  &gt; Males ;</t>
  </si>
  <si>
    <t>Australian Capital Territory ;  Preferred to work 20 to 29 extra hours ;  &gt; Available within four weeks ;  &gt; Females ;</t>
  </si>
  <si>
    <t>Australian Capital Territory ;  Preferred to work 20 to 29 extra hours ;  &gt;&gt; Looked for more work last year ;  Persons ;</t>
  </si>
  <si>
    <t>Australian Capital Territory ;  Preferred to work 20 to 29 extra hours ;  &gt;&gt; Looked for more work last year ;  &gt; Males ;</t>
  </si>
  <si>
    <t>Australian Capital Territory ;  Preferred to work 20 to 29 extra hours ;  &gt;&gt; Looked for more work last year ;  &gt; Females ;</t>
  </si>
  <si>
    <t>Australian Capital Territory ;  Preferred to work 20 to 29 extra hours ;  &gt;&gt; Did not look for more work last year ;  Persons ;</t>
  </si>
  <si>
    <t>Australian Capital Territory ;  Preferred to work 20 to 29 extra hours ;  &gt;&gt; Did not look for more work last year ;  &gt; Males ;</t>
  </si>
  <si>
    <t>Australian Capital Territory ;  Preferred to work 20 to 29 extra hours ;  &gt;&gt; Did not look for more work last year ;  &gt; Females ;</t>
  </si>
  <si>
    <t>Australian Capital Territory ;  Preferred to work 20 to 29 extra hours ;  &gt; Not available within four weeks ;  Persons ;</t>
  </si>
  <si>
    <t>Australian Capital Territory ;  Preferred to work 20 to 29 extra hours ;  &gt; Not available within four weeks ;  &gt; Males ;</t>
  </si>
  <si>
    <t>Australian Capital Territory ;  Preferred to work 20 to 29 extra hours ;  &gt; Not available within four weeks ;  &gt; Females ;</t>
  </si>
  <si>
    <t>Australian Capital Territory ;  Preferred to work 30 or more extra hours ;  Part-time workers who prefer more hours ;  Persons ;</t>
  </si>
  <si>
    <t>Australian Capital Territory ;  Preferred to work 30 or more extra hours ;  Part-time workers who prefer more hours ;  &gt; Males ;</t>
  </si>
  <si>
    <t>Australian Capital Territory ;  Preferred to work 30 or more extra hours ;  Part-time workers who prefer more hours ;  &gt; Females ;</t>
  </si>
  <si>
    <t>Australian Capital Territory ;  Preferred to work 30 or more extra hours ;  &gt; Available within four weeks ;  Persons ;</t>
  </si>
  <si>
    <t>Australian Capital Territory ;  Preferred to work 30 or more extra hours ;  &gt; Available within four weeks ;  &gt; Males ;</t>
  </si>
  <si>
    <t>Australian Capital Territory ;  Preferred to work 30 or more extra hours ;  &gt; Available within four weeks ;  &gt; Females ;</t>
  </si>
  <si>
    <t>Australian Capital Territory ;  Preferred to work 30 or more extra hours ;  &gt;&gt; Looked for more work last year ;  Persons ;</t>
  </si>
  <si>
    <t>Australian Capital Territory ;  Preferred to work 30 or more extra hours ;  &gt;&gt; Looked for more work last year ;  &gt; Males ;</t>
  </si>
  <si>
    <t>Australian Capital Territory ;  Preferred to work 30 or more extra hours ;  &gt;&gt; Looked for more work last year ;  &gt; Females ;</t>
  </si>
  <si>
    <t>Australian Capital Territory ;  Preferred to work 30 or more extra hours ;  &gt;&gt; Did not look for more work last year ;  Persons ;</t>
  </si>
  <si>
    <t>Australian Capital Territory ;  Preferred to work 30 or more extra hours ;  &gt;&gt; Did not look for more work last year ;  &gt; Males ;</t>
  </si>
  <si>
    <t>Australian Capital Territory ;  Preferred to work 30 or more extra hours ;  &gt;&gt; Did not look for more work last year ;  &gt; Females ;</t>
  </si>
  <si>
    <t>Australian Capital Territory ;  Preferred to work 30 or more extra hours ;  &gt; Not available within four weeks ;  Persons ;</t>
  </si>
  <si>
    <t>Australian Capital Territory ;  Preferred to work 30 or more extra hours ;  &gt; Not available within four weeks ;  &gt; Males ;</t>
  </si>
  <si>
    <t>Australian Capital Territory ;  Preferred to work 30 or more extra hours ;  &gt; Not available within four weeks ;  &gt; Females ;</t>
  </si>
  <si>
    <t>A125230154L</t>
  </si>
  <si>
    <t>A125253914V</t>
  </si>
  <si>
    <t>A125242034T</t>
  </si>
  <si>
    <t>A125234906R</t>
  </si>
  <si>
    <t>A125258666K</t>
  </si>
  <si>
    <t>A125246786F</t>
  </si>
  <si>
    <t>A125232530T</t>
  </si>
  <si>
    <t>A125256290L</t>
  </si>
  <si>
    <t>A125244410W</t>
  </si>
  <si>
    <t>A125227778A</t>
  </si>
  <si>
    <t>A125251538R</t>
  </si>
  <si>
    <t>A125239658F</t>
  </si>
  <si>
    <t>A125237282J</t>
  </si>
  <si>
    <t>A125261042W</t>
  </si>
  <si>
    <t>A125249162L</t>
  </si>
  <si>
    <t>A125230138L</t>
  </si>
  <si>
    <t>A125253898F</t>
  </si>
  <si>
    <t>A125242018T</t>
  </si>
  <si>
    <t>A125234890J</t>
  </si>
  <si>
    <t>A125258650T</t>
  </si>
  <si>
    <t>A125246770L</t>
  </si>
  <si>
    <t>A125232514T</t>
  </si>
  <si>
    <t>A125256274L</t>
  </si>
  <si>
    <t>A125244394J</t>
  </si>
  <si>
    <t>A125227762J</t>
  </si>
  <si>
    <t>A125251522W</t>
  </si>
  <si>
    <t>A125239642L</t>
  </si>
  <si>
    <t>A125237266J</t>
  </si>
  <si>
    <t>A125261026W</t>
  </si>
  <si>
    <t>A125249146L</t>
  </si>
  <si>
    <t>A125230174W</t>
  </si>
  <si>
    <t>A125253934C</t>
  </si>
  <si>
    <t>A125242054A</t>
  </si>
  <si>
    <t>A125234926X</t>
  </si>
  <si>
    <t>A125258686V</t>
  </si>
  <si>
    <t>A125246806C</t>
  </si>
  <si>
    <t>A125232550A</t>
  </si>
  <si>
    <t>A125256310K</t>
  </si>
  <si>
    <t>A125244430F</t>
  </si>
  <si>
    <t>A125227798K</t>
  </si>
  <si>
    <t>A125251558X</t>
  </si>
  <si>
    <t>A125239678R</t>
  </si>
  <si>
    <t>A125237302F</t>
  </si>
  <si>
    <t>A125261062F</t>
  </si>
  <si>
    <t>A125249182W</t>
  </si>
  <si>
    <t>A125230158W</t>
  </si>
  <si>
    <t>A125253918C</t>
  </si>
  <si>
    <t>A125242038A</t>
  </si>
  <si>
    <t>A125234910F</t>
  </si>
  <si>
    <t>A125258670A</t>
  </si>
  <si>
    <t>A125246790W</t>
  </si>
  <si>
    <t>A125232534A</t>
  </si>
  <si>
    <t>A125256294W</t>
  </si>
  <si>
    <t>A125244414F</t>
  </si>
  <si>
    <t>A125227782T</t>
  </si>
  <si>
    <t>A125251542F</t>
  </si>
  <si>
    <t>A125239662W</t>
  </si>
  <si>
    <t>A125237286T</t>
  </si>
  <si>
    <t>A125261046F</t>
  </si>
  <si>
    <t>A125249166W</t>
  </si>
  <si>
    <t>Time Series Workbook</t>
  </si>
  <si>
    <t>6226.0 Participation, Job Search and Mobility, Australia</t>
  </si>
  <si>
    <t>Table 5. Characteristics of part-time workers who prefer more hours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</si>
  <si>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</si>
  <si>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</si>
  <si>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</si>
  <si>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</si>
  <si>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</si>
  <si>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</si>
  <si>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</si>
  <si>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</si>
  <si>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</si>
  <si>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6229.0 Underemployed workers</t>
  </si>
  <si>
    <t>Released at 11:30 am (Canberra time) Tue 09 July 2024</t>
  </si>
  <si>
    <t>Contents</t>
  </si>
  <si>
    <t>Tables</t>
  </si>
  <si>
    <t>Table 5.1 - Characteristics of part-time workers who prefer more hours by age, February 2024</t>
  </si>
  <si>
    <t>Table 5.2 - Characteristics of part-time workers who prefer more hours by state and territory,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</si>
  <si>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</si>
  <si>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</si>
  <si>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</si>
  <si>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2024</t>
  </si>
  <si>
    <t>Summary</t>
  </si>
  <si>
    <t>Methodology</t>
  </si>
  <si>
    <t>Select an age group:</t>
  </si>
  <si>
    <t>15 years and over</t>
  </si>
  <si>
    <t>Time Series IDs</t>
  </si>
  <si>
    <t>Available within four weeks</t>
  </si>
  <si>
    <t>Not available within four weeks</t>
  </si>
  <si>
    <t>Total</t>
  </si>
  <si>
    <t>Looked for more work last  year</t>
  </si>
  <si>
    <t>Did not look for more work last  year</t>
  </si>
  <si>
    <t>'000</t>
  </si>
  <si>
    <t>Persons</t>
  </si>
  <si>
    <t>Status in employment of main job</t>
  </si>
  <si>
    <t>Employees</t>
  </si>
  <si>
    <t>Own account workers</t>
  </si>
  <si>
    <t xml:space="preserve">Preferred number of total weekly hours </t>
  </si>
  <si>
    <t>Less than 30 hours</t>
  </si>
  <si>
    <t>30–34 hours</t>
  </si>
  <si>
    <t>35–39 hours</t>
  </si>
  <si>
    <t>40 hours or more</t>
  </si>
  <si>
    <t xml:space="preserve">Preferred number of extra weekly hours </t>
  </si>
  <si>
    <t>Less than 10 hours</t>
  </si>
  <si>
    <t>10–19 hours</t>
  </si>
  <si>
    <t>20–29 hours</t>
  </si>
  <si>
    <t>30 hours or more</t>
  </si>
  <si>
    <t>Males</t>
  </si>
  <si>
    <t>Females</t>
  </si>
  <si>
    <t>15 to 64 years</t>
  </si>
  <si>
    <t>15 to 24 years</t>
  </si>
  <si>
    <t>25 to 44 years</t>
  </si>
  <si>
    <t>45 to 64 years</t>
  </si>
  <si>
    <t>65 years and over</t>
  </si>
  <si>
    <t>15-64 years</t>
  </si>
  <si>
    <t>15-24 years</t>
  </si>
  <si>
    <t>25-44 years</t>
  </si>
  <si>
    <t>45-64 years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</si>
  <si>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</si>
  <si>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</si>
  <si>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</si>
  <si>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</si>
  <si>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</si>
  <si>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</si>
  <si>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</si>
  <si>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</si>
  <si>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</si>
  <si>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</si>
  <si>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Aust Capital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</si>
</sst>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9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i/>
      <sz val="8"/>
      <name val="Arial"/>
      <family val="2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3" fillId="0" borderId="0">
      <alignment horizontal="left" vertical="center" wrapText="1"/>
    </xf>
    <xf numFmtId="0" fontId="11" fillId="0" borderId="0"/>
  </cellStyleXfs>
  <cellXfs count="8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13" fillId="0" borderId="0" xfId="10" applyFont="1">
      <alignment horizontal="left"/>
    </xf>
    <xf numFmtId="0" fontId="29" fillId="0" borderId="0" xfId="9" applyFont="1">
      <alignment horizontal="center" vertical="center" wrapText="1"/>
    </xf>
    <xf numFmtId="0" fontId="13" fillId="0" borderId="0" xfId="8" applyFont="1">
      <alignment horizontal="center"/>
    </xf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1" fontId="31" fillId="0" borderId="0" xfId="4" quotePrefix="1" applyNumberFormat="1" applyFont="1" applyAlignment="1">
      <alignment horizontal="center"/>
    </xf>
    <xf numFmtId="166" fontId="29" fillId="0" borderId="0" xfId="12" applyNumberFormat="1" applyFont="1" applyAlignment="1">
      <alignment horizontal="left" vertical="center" indent="1"/>
    </xf>
    <xf numFmtId="0" fontId="1" fillId="0" borderId="0" xfId="0" applyFont="1" applyAlignment="1">
      <alignment horizontal="left" indent="1"/>
    </xf>
    <xf numFmtId="1" fontId="31" fillId="0" borderId="0" xfId="0" applyNumberFormat="1" applyFont="1" applyAlignment="1">
      <alignment horizontal="center"/>
    </xf>
    <xf numFmtId="166" fontId="21" fillId="0" borderId="0" xfId="7" applyNumberFormat="1" applyFont="1" applyAlignment="1">
      <alignment horizontal="right"/>
    </xf>
    <xf numFmtId="166" fontId="13" fillId="0" borderId="0" xfId="0" applyNumberFormat="1" applyFont="1" applyAlignment="1">
      <alignment horizontal="left" indent="1"/>
    </xf>
    <xf numFmtId="166" fontId="13" fillId="0" borderId="0" xfId="12" applyNumberFormat="1" applyAlignment="1">
      <alignment horizontal="left" vertical="center" wrapText="1" indent="1"/>
    </xf>
    <xf numFmtId="166" fontId="21" fillId="0" borderId="0" xfId="0" applyNumberFormat="1" applyFont="1"/>
    <xf numFmtId="0" fontId="32" fillId="0" borderId="0" xfId="1" applyFont="1" applyAlignment="1">
      <alignment horizontal="left"/>
    </xf>
    <xf numFmtId="0" fontId="29" fillId="0" borderId="0" xfId="0" applyFont="1" applyAlignment="1">
      <alignment horizontal="left" indent="1"/>
    </xf>
    <xf numFmtId="166" fontId="18" fillId="0" borderId="0" xfId="0" applyNumberFormat="1" applyFont="1"/>
    <xf numFmtId="0" fontId="33" fillId="0" borderId="0" xfId="0" applyFont="1" applyAlignment="1">
      <alignment horizontal="left" indent="1"/>
    </xf>
    <xf numFmtId="0" fontId="14" fillId="0" borderId="0" xfId="7" applyFont="1"/>
    <xf numFmtId="0" fontId="1" fillId="0" borderId="0" xfId="13" applyFont="1" applyAlignment="1">
      <alignment horizontal="left" indent="2"/>
    </xf>
    <xf numFmtId="0" fontId="34" fillId="0" borderId="0" xfId="1" applyFont="1" applyAlignment="1">
      <alignment horizontal="left"/>
    </xf>
    <xf numFmtId="0" fontId="35" fillId="0" borderId="0" xfId="7" applyFont="1"/>
    <xf numFmtId="0" fontId="15" fillId="0" borderId="0" xfId="7"/>
    <xf numFmtId="0" fontId="12" fillId="0" borderId="0" xfId="0" applyFont="1"/>
    <xf numFmtId="3" fontId="36" fillId="0" borderId="0" xfId="7" applyNumberFormat="1" applyFont="1" applyAlignment="1">
      <alignment horizontal="right"/>
    </xf>
    <xf numFmtId="166" fontId="36" fillId="0" borderId="0" xfId="7" applyNumberFormat="1" applyFont="1" applyAlignment="1">
      <alignment horizontal="right"/>
    </xf>
    <xf numFmtId="0" fontId="37" fillId="0" borderId="0" xfId="7" applyFont="1"/>
    <xf numFmtId="0" fontId="38" fillId="0" borderId="0" xfId="7" applyFont="1"/>
    <xf numFmtId="0" fontId="18" fillId="0" borderId="0" xfId="4" quotePrefix="1" applyFont="1" applyAlignment="1">
      <alignment horizontal="righ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29" fillId="0" borderId="7" xfId="9" quotePrefix="1" applyNumberFormat="1" applyFont="1" applyBorder="1" applyAlignment="1">
      <alignment horizontal="center" wrapText="1"/>
    </xf>
    <xf numFmtId="0" fontId="29" fillId="0" borderId="0" xfId="11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0" fontId="29" fillId="0" borderId="7" xfId="9" applyFont="1" applyBorder="1">
      <alignment horizontal="center" vertical="center" wrapText="1"/>
    </xf>
    <xf numFmtId="0" fontId="10" fillId="0" borderId="0" xfId="1" applyFont="1"/>
  </cellXfs>
  <cellStyles count="14">
    <cellStyle name="Hyperlink" xfId="1" builtinId="8"/>
    <cellStyle name="Hyperlink 2" xfId="5" xr:uid="{BDF8D4E0-27CD-4263-B95D-46C092F49D79}"/>
    <cellStyle name="Normal" xfId="0" builtinId="0"/>
    <cellStyle name="Normal 10" xfId="3" xr:uid="{626D9095-0DD8-4FB3-AE2F-705347DBAFCD}"/>
    <cellStyle name="Normal 2" xfId="7" xr:uid="{0FE8347B-D379-4030-91FC-6B0FD3D008B9}"/>
    <cellStyle name="Normal 2 2 2" xfId="13" xr:uid="{C8457918-DCC8-4068-BFCB-40F8EFE7D108}"/>
    <cellStyle name="Normal 2 4" xfId="4" xr:uid="{4D1F0573-6E17-4690-814A-F0AD12F29109}"/>
    <cellStyle name="Normal 3 5 4" xfId="2" xr:uid="{C9543692-DE59-42C0-BB10-B61CB5B67E00}"/>
    <cellStyle name="Style1" xfId="6" xr:uid="{AE96199C-11D4-4666-9762-F9616B436DF6}"/>
    <cellStyle name="Style3" xfId="10" xr:uid="{EE541FE5-B208-441B-A6C3-7E40F1009C90}"/>
    <cellStyle name="Style4" xfId="8" xr:uid="{B39B426C-DACF-4627-A080-B16F9F0C1DCE}"/>
    <cellStyle name="Style5" xfId="9" xr:uid="{81ACA3A2-8545-4E84-B036-5124B66E046C}"/>
    <cellStyle name="Style6" xfId="11" xr:uid="{0F1CA749-1A89-4B56-B104-C49C637E9533}"/>
    <cellStyle name="Style9" xfId="12" xr:uid="{86AB5AA4-67D7-4B56-8810-634AD9504B3E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3A058B-2779-49FA-A877-1F17B1CE2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2D4FB-788E-4208-B1C5-23F4271A4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7B871-77BA-42E4-BEFA-0D0F7CED3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21807-EDEC-4CF7-9BA3-8756219A101B}">
  <dimension ref="A1:E27"/>
  <sheetViews>
    <sheetView showGridLines="0" tabSelected="1" workbookViewId="0">
      <pane ySplit="7" topLeftCell="A8" activePane="bottomLeft" state="frozen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4632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4644</v>
      </c>
      <c r="C5" s="11"/>
      <c r="D5" s="11"/>
      <c r="E5" s="11"/>
    </row>
    <row r="6" spans="1:5" ht="15.75" customHeight="1">
      <c r="A6" s="11"/>
      <c r="B6" s="72" t="s">
        <v>4634</v>
      </c>
      <c r="C6" s="72"/>
      <c r="D6" s="72"/>
      <c r="E6" s="72"/>
    </row>
    <row r="7" spans="1:5" ht="15.75" customHeight="1">
      <c r="A7" s="11"/>
      <c r="B7" s="21" t="s">
        <v>4645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4646</v>
      </c>
      <c r="C9" s="24"/>
      <c r="D9" s="11"/>
      <c r="E9" s="11"/>
    </row>
    <row r="10" spans="1:5">
      <c r="A10" s="23"/>
      <c r="B10" s="25" t="s">
        <v>4647</v>
      </c>
      <c r="C10" s="23"/>
      <c r="D10" s="11"/>
      <c r="E10" s="11"/>
    </row>
    <row r="11" spans="1:5">
      <c r="A11" s="23"/>
      <c r="B11" s="26">
        <v>5.0999999999999996</v>
      </c>
      <c r="C11" s="27" t="s">
        <v>4648</v>
      </c>
      <c r="D11" s="11"/>
      <c r="E11" s="11"/>
    </row>
    <row r="12" spans="1:5">
      <c r="A12" s="23"/>
      <c r="B12" s="26">
        <v>5.2</v>
      </c>
      <c r="C12" s="27" t="s">
        <v>4649</v>
      </c>
      <c r="D12" s="11"/>
      <c r="E12" s="11"/>
    </row>
    <row r="13" spans="1:5">
      <c r="A13" s="23"/>
      <c r="B13" s="26" t="s">
        <v>4650</v>
      </c>
      <c r="C13" s="27" t="s">
        <v>4651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73"/>
      <c r="C15" s="73"/>
      <c r="D15" s="11"/>
      <c r="E15" s="11"/>
    </row>
    <row r="16" spans="1:5" ht="15.75">
      <c r="A16" s="23"/>
      <c r="B16" s="74" t="s">
        <v>4652</v>
      </c>
      <c r="C16" s="74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8" t="s">
        <v>4653</v>
      </c>
      <c r="C18" s="23"/>
      <c r="D18" s="11"/>
      <c r="E18" s="11"/>
    </row>
    <row r="19" spans="1:5">
      <c r="A19" s="23"/>
      <c r="B19" s="75" t="s">
        <v>4654</v>
      </c>
      <c r="C19" s="75"/>
      <c r="D19" s="11"/>
      <c r="E19" s="11"/>
    </row>
    <row r="20" spans="1:5">
      <c r="A20" s="23"/>
      <c r="B20" s="88" t="s">
        <v>4655</v>
      </c>
      <c r="C20" s="88"/>
      <c r="D20" s="11"/>
      <c r="E20" s="11"/>
    </row>
    <row r="21" spans="1:5">
      <c r="A21" s="22"/>
      <c r="B21" s="22"/>
      <c r="C21" s="22"/>
      <c r="D21" s="11"/>
      <c r="E21" s="11"/>
    </row>
    <row r="22" spans="1:5">
      <c r="A22" s="22"/>
      <c r="B22" s="15" t="s">
        <v>4635</v>
      </c>
      <c r="C22" s="11"/>
      <c r="D22" s="11"/>
      <c r="E22" s="11"/>
    </row>
    <row r="23" spans="1:5">
      <c r="A23" s="22"/>
      <c r="B23" s="71" t="s">
        <v>4643</v>
      </c>
      <c r="C23" s="71"/>
      <c r="D23" s="71"/>
      <c r="E23" s="71"/>
    </row>
    <row r="24" spans="1:5">
      <c r="A24" s="22"/>
      <c r="B24" s="71" t="s">
        <v>4642</v>
      </c>
      <c r="C24" s="71"/>
      <c r="D24" s="71"/>
      <c r="E24" s="71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9" t="str">
        <f ca="1">"© Commonwealth of Australia "&amp;YEAR(TODAY())</f>
        <v>© Commonwealth of Australia 2024</v>
      </c>
      <c r="C27" s="23"/>
      <c r="D27" s="11"/>
      <c r="E27" s="1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5CB8E7A1-787B-4038-A2BB-AE7417D21FC1}"/>
    <hyperlink ref="B13" location="Index!A12" display="Index" xr:uid="{96BDE874-C5FF-4803-AE03-09E7F5485CC7}"/>
    <hyperlink ref="B27" r:id="rId2" display="© Commonwealth of Australia 2015" xr:uid="{7E491D07-9F9E-44B5-BC67-BD8BEB37F1E1}"/>
    <hyperlink ref="B12" location="'Table 5.2'!C10" display="'Table 5.2'!C10" xr:uid="{C3DCE046-CEBF-47A2-B1A5-7B6C430B11CA}"/>
    <hyperlink ref="B24" r:id="rId3" display="or the Labour Surveys Branch at labour.statistics@abs.gov.au." xr:uid="{53274C59-D9DC-429B-B66F-B22D5819280F}"/>
    <hyperlink ref="B23:E23" r:id="rId4" display="For further information about these and related statistics visit www.abs.gov.au/about/contact-us" xr:uid="{AF112C46-A661-4450-8D5E-0BD46E594C7D}"/>
    <hyperlink ref="B11" location="'Table 5.1'!C10" display="'Table 5.1'!C10" xr:uid="{15FF3A86-F524-4409-AB10-34438AEDA8A4}"/>
    <hyperlink ref="B20" r:id="rId5" display="Explanatory Notes" xr:uid="{AD32D906-290C-47FD-9BAE-B97758DE95C0}"/>
    <hyperlink ref="B19" r:id="rId6" xr:uid="{5A3250AC-D2E1-483D-9C90-75980DA9B9B6}"/>
    <hyperlink ref="B19:C19" r:id="rId7" display="Summary" xr:uid="{0DB6D2D5-47B0-4F77-AD04-170432D490D9}"/>
    <hyperlink ref="B20:C20" r:id="rId8" display="Methodology" xr:uid="{9759528D-C509-474B-8053-DE99CCFADEFF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29.849</v>
      </c>
      <c r="C11" s="9">
        <v>29.251999999999999</v>
      </c>
      <c r="D11" s="9">
        <v>16.195</v>
      </c>
      <c r="E11" s="9">
        <v>13.055999999999999</v>
      </c>
      <c r="F11" s="9">
        <v>35.337000000000003</v>
      </c>
      <c r="G11" s="9">
        <v>18.544</v>
      </c>
      <c r="H11" s="9">
        <v>16.792999999999999</v>
      </c>
      <c r="I11" s="9">
        <v>5.1970000000000001</v>
      </c>
      <c r="J11" s="9">
        <v>1.9430000000000001</v>
      </c>
      <c r="K11" s="9">
        <v>3.2530000000000001</v>
      </c>
      <c r="L11" s="9">
        <v>103.05800000000001</v>
      </c>
      <c r="M11" s="9">
        <v>35.179000000000002</v>
      </c>
      <c r="N11" s="9">
        <v>67.879000000000005</v>
      </c>
      <c r="O11" s="9">
        <v>99.167000000000002</v>
      </c>
      <c r="P11" s="9">
        <v>32.878999999999998</v>
      </c>
      <c r="Q11" s="9">
        <v>66.287999999999997</v>
      </c>
      <c r="R11" s="9">
        <v>40.252000000000002</v>
      </c>
      <c r="S11" s="9">
        <v>14.994</v>
      </c>
      <c r="T11" s="9">
        <v>25.257999999999999</v>
      </c>
      <c r="U11" s="9">
        <v>58.914999999999999</v>
      </c>
      <c r="V11" s="9">
        <v>17.885000000000002</v>
      </c>
      <c r="W11" s="9">
        <v>41.029000000000003</v>
      </c>
      <c r="X11" s="9">
        <v>3.891</v>
      </c>
      <c r="Y11" s="9">
        <v>2.2999999999999998</v>
      </c>
      <c r="Z11" s="9">
        <v>1.591</v>
      </c>
      <c r="AA11" s="9">
        <v>111.699</v>
      </c>
      <c r="AB11" s="9">
        <v>42.962000000000003</v>
      </c>
      <c r="AC11" s="9">
        <v>68.736000000000004</v>
      </c>
      <c r="AD11" s="9">
        <v>97.492000000000004</v>
      </c>
      <c r="AE11" s="9">
        <v>36.19</v>
      </c>
      <c r="AF11" s="9">
        <v>61.301000000000002</v>
      </c>
      <c r="AG11" s="9">
        <v>49.341999999999999</v>
      </c>
      <c r="AH11" s="9">
        <v>16.968</v>
      </c>
      <c r="AI11" s="9">
        <v>32.374000000000002</v>
      </c>
      <c r="AJ11" s="9">
        <v>48.15</v>
      </c>
      <c r="AK11" s="9">
        <v>19.222999999999999</v>
      </c>
      <c r="AL11" s="9">
        <v>28.927</v>
      </c>
      <c r="AM11" s="9">
        <v>14.207000000000001</v>
      </c>
      <c r="AN11" s="9">
        <v>6.7720000000000002</v>
      </c>
      <c r="AO11" s="9">
        <v>7.4349999999999996</v>
      </c>
      <c r="AP11" s="9">
        <v>58.1</v>
      </c>
      <c r="AQ11" s="9">
        <v>26.113</v>
      </c>
      <c r="AR11" s="9">
        <v>31.986999999999998</v>
      </c>
      <c r="AS11" s="9">
        <v>54.514000000000003</v>
      </c>
      <c r="AT11" s="9">
        <v>23.83</v>
      </c>
      <c r="AU11" s="9">
        <v>30.684000000000001</v>
      </c>
      <c r="AV11" s="9">
        <v>35.558</v>
      </c>
      <c r="AW11" s="9">
        <v>15.214</v>
      </c>
      <c r="AX11" s="9">
        <v>20.344999999999999</v>
      </c>
      <c r="AY11" s="9">
        <v>18.956</v>
      </c>
      <c r="AZ11" s="9">
        <v>8.6159999999999997</v>
      </c>
      <c r="BA11" s="9">
        <v>10.34</v>
      </c>
      <c r="BB11" s="9">
        <v>3.5859999999999999</v>
      </c>
      <c r="BC11" s="9">
        <v>2.2829999999999999</v>
      </c>
      <c r="BD11" s="9">
        <v>1.3029999999999999</v>
      </c>
      <c r="BE11" s="9">
        <v>14.211</v>
      </c>
      <c r="BF11" s="9">
        <v>10.15</v>
      </c>
      <c r="BG11" s="9">
        <v>4.0609999999999999</v>
      </c>
      <c r="BH11" s="9">
        <v>14.211</v>
      </c>
      <c r="BI11" s="9">
        <v>10.15</v>
      </c>
      <c r="BJ11" s="9">
        <v>4.0609999999999999</v>
      </c>
      <c r="BK11" s="9">
        <v>8.9559999999999995</v>
      </c>
      <c r="BL11" s="9">
        <v>6.4390000000000001</v>
      </c>
      <c r="BM11" s="9">
        <v>2.5169999999999999</v>
      </c>
      <c r="BN11" s="9">
        <v>5.2549999999999999</v>
      </c>
      <c r="BO11" s="9">
        <v>3.7120000000000002</v>
      </c>
      <c r="BP11" s="9">
        <v>1.544</v>
      </c>
      <c r="BQ11" s="9">
        <v>0</v>
      </c>
      <c r="BR11" s="9">
        <v>0</v>
      </c>
      <c r="BS11" s="9">
        <v>0</v>
      </c>
      <c r="BT11" s="9">
        <v>211.99199999999999</v>
      </c>
      <c r="BU11" s="9">
        <v>80.762</v>
      </c>
      <c r="BV11" s="9">
        <v>131.22999999999999</v>
      </c>
      <c r="BW11" s="9">
        <v>202.083</v>
      </c>
      <c r="BX11" s="9">
        <v>77.837999999999994</v>
      </c>
      <c r="BY11" s="9">
        <v>124.245</v>
      </c>
      <c r="BZ11" s="9">
        <v>97.480999999999995</v>
      </c>
      <c r="CA11" s="9">
        <v>42.926000000000002</v>
      </c>
      <c r="CB11" s="9">
        <v>54.555</v>
      </c>
      <c r="CC11" s="9">
        <v>104.601</v>
      </c>
      <c r="CD11" s="9">
        <v>34.911000000000001</v>
      </c>
      <c r="CE11" s="9">
        <v>69.69</v>
      </c>
      <c r="CF11" s="9">
        <v>9.9090000000000007</v>
      </c>
      <c r="CG11" s="9">
        <v>2.9239999999999999</v>
      </c>
      <c r="CH11" s="9">
        <v>6.9850000000000003</v>
      </c>
      <c r="CI11" s="9">
        <v>181.67099999999999</v>
      </c>
      <c r="CJ11" s="9">
        <v>64.819000000000003</v>
      </c>
      <c r="CK11" s="9">
        <v>116.852</v>
      </c>
      <c r="CL11" s="9">
        <v>174.05099999999999</v>
      </c>
      <c r="CM11" s="9">
        <v>62.347999999999999</v>
      </c>
      <c r="CN11" s="9">
        <v>111.703</v>
      </c>
      <c r="CO11" s="9">
        <v>84.525000000000006</v>
      </c>
      <c r="CP11" s="9">
        <v>34.209000000000003</v>
      </c>
      <c r="CQ11" s="9">
        <v>50.316000000000003</v>
      </c>
      <c r="CR11" s="9">
        <v>89.527000000000001</v>
      </c>
      <c r="CS11" s="9">
        <v>28.14</v>
      </c>
      <c r="CT11" s="9">
        <v>61.387</v>
      </c>
      <c r="CU11" s="9">
        <v>7.6189999999999998</v>
      </c>
      <c r="CV11" s="9">
        <v>2.4700000000000002</v>
      </c>
      <c r="CW11" s="9">
        <v>5.149</v>
      </c>
      <c r="CX11" s="9">
        <v>30.321000000000002</v>
      </c>
      <c r="CY11" s="9">
        <v>15.943</v>
      </c>
      <c r="CZ11" s="9">
        <v>14.378</v>
      </c>
      <c r="DA11" s="9">
        <v>28.030999999999999</v>
      </c>
      <c r="DB11" s="9">
        <v>15.489000000000001</v>
      </c>
      <c r="DC11" s="9">
        <v>12.542</v>
      </c>
      <c r="DD11" s="9">
        <v>12.957000000000001</v>
      </c>
      <c r="DE11" s="9">
        <v>8.718</v>
      </c>
      <c r="DF11" s="9">
        <v>4.2389999999999999</v>
      </c>
      <c r="DG11" s="9">
        <v>15.074999999999999</v>
      </c>
      <c r="DH11" s="9">
        <v>6.7720000000000002</v>
      </c>
      <c r="DI11" s="9">
        <v>8.3030000000000008</v>
      </c>
      <c r="DJ11" s="9">
        <v>2.29</v>
      </c>
      <c r="DK11" s="9">
        <v>0.45400000000000001</v>
      </c>
      <c r="DL11" s="9">
        <v>1.8360000000000001</v>
      </c>
      <c r="DM11" s="9">
        <v>60.247999999999998</v>
      </c>
      <c r="DN11" s="9">
        <v>22.289000000000001</v>
      </c>
      <c r="DO11" s="9">
        <v>37.959000000000003</v>
      </c>
      <c r="DP11" s="9">
        <v>57.688000000000002</v>
      </c>
      <c r="DQ11" s="9">
        <v>21.754999999999999</v>
      </c>
      <c r="DR11" s="9">
        <v>35.933</v>
      </c>
      <c r="DS11" s="9">
        <v>23.541</v>
      </c>
      <c r="DT11" s="9">
        <v>9.8559999999999999</v>
      </c>
      <c r="DU11" s="9">
        <v>13.685</v>
      </c>
      <c r="DV11" s="9">
        <v>34.146999999999998</v>
      </c>
      <c r="DW11" s="9">
        <v>11.898999999999999</v>
      </c>
      <c r="DX11" s="9">
        <v>22.248000000000001</v>
      </c>
      <c r="DY11" s="9">
        <v>2.5609999999999999</v>
      </c>
      <c r="DZ11" s="9">
        <v>0.53400000000000003</v>
      </c>
      <c r="EA11" s="9">
        <v>2.0270000000000001</v>
      </c>
      <c r="EB11" s="9">
        <v>29.885000000000002</v>
      </c>
      <c r="EC11" s="9">
        <v>9.4320000000000004</v>
      </c>
      <c r="ED11" s="9">
        <v>20.452999999999999</v>
      </c>
      <c r="EE11" s="9">
        <v>26.4</v>
      </c>
      <c r="EF11" s="9">
        <v>7.4960000000000004</v>
      </c>
      <c r="EG11" s="9">
        <v>18.904</v>
      </c>
      <c r="EH11" s="9">
        <v>10.438000000000001</v>
      </c>
      <c r="EI11" s="9">
        <v>4.3360000000000003</v>
      </c>
      <c r="EJ11" s="9">
        <v>6.1020000000000003</v>
      </c>
      <c r="EK11" s="9">
        <v>15.962</v>
      </c>
      <c r="EL11" s="9">
        <v>3.1589999999999998</v>
      </c>
      <c r="EM11" s="9">
        <v>12.802</v>
      </c>
      <c r="EN11" s="9">
        <v>3.4860000000000002</v>
      </c>
      <c r="EO11" s="9">
        <v>1.9370000000000001</v>
      </c>
      <c r="EP11" s="9">
        <v>1.5489999999999999</v>
      </c>
      <c r="EQ11" s="9">
        <v>61.652000000000001</v>
      </c>
      <c r="ER11" s="9">
        <v>18.463999999999999</v>
      </c>
      <c r="ES11" s="9">
        <v>43.188000000000002</v>
      </c>
      <c r="ET11" s="9">
        <v>58.734000000000002</v>
      </c>
      <c r="EU11" s="9">
        <v>18.463999999999999</v>
      </c>
      <c r="EV11" s="9">
        <v>40.270000000000003</v>
      </c>
      <c r="EW11" s="9">
        <v>31.408999999999999</v>
      </c>
      <c r="EX11" s="9">
        <v>11.685</v>
      </c>
      <c r="EY11" s="9">
        <v>19.724</v>
      </c>
      <c r="EZ11" s="9">
        <v>27.324999999999999</v>
      </c>
      <c r="FA11" s="9">
        <v>6.7789999999999999</v>
      </c>
      <c r="FB11" s="9">
        <v>20.545999999999999</v>
      </c>
      <c r="FC11" s="9">
        <v>2.9180000000000001</v>
      </c>
      <c r="FD11" s="9">
        <v>0</v>
      </c>
      <c r="FE11" s="9">
        <v>2.9180000000000001</v>
      </c>
      <c r="FF11" s="9">
        <v>60.206000000000003</v>
      </c>
      <c r="FG11" s="9">
        <v>30.576000000000001</v>
      </c>
      <c r="FH11" s="9">
        <v>29.63</v>
      </c>
      <c r="FI11" s="9">
        <v>59.261000000000003</v>
      </c>
      <c r="FJ11" s="9">
        <v>30.123000000000001</v>
      </c>
      <c r="FK11" s="9">
        <v>29.138000000000002</v>
      </c>
      <c r="FL11" s="9">
        <v>32.093000000000004</v>
      </c>
      <c r="FM11" s="9">
        <v>17.048999999999999</v>
      </c>
      <c r="FN11" s="9">
        <v>15.044</v>
      </c>
      <c r="FO11" s="9">
        <v>27.167000000000002</v>
      </c>
      <c r="FP11" s="9">
        <v>13.074</v>
      </c>
      <c r="FQ11" s="9">
        <v>14.093999999999999</v>
      </c>
      <c r="FR11" s="9">
        <v>0.94499999999999995</v>
      </c>
      <c r="FS11" s="9">
        <v>0.45400000000000001</v>
      </c>
      <c r="FT11" s="9">
        <v>0.49199999999999999</v>
      </c>
      <c r="FU11" s="9">
        <v>66.917000000000002</v>
      </c>
      <c r="FV11" s="9">
        <v>20.914000000000001</v>
      </c>
      <c r="FW11" s="9">
        <v>46.003</v>
      </c>
      <c r="FX11" s="9">
        <v>64.358000000000004</v>
      </c>
      <c r="FY11" s="9">
        <v>20.38</v>
      </c>
      <c r="FZ11" s="9">
        <v>43.978000000000002</v>
      </c>
      <c r="GA11" s="9">
        <v>25.13</v>
      </c>
      <c r="GB11" s="9">
        <v>8.5239999999999991</v>
      </c>
      <c r="GC11" s="9">
        <v>16.606000000000002</v>
      </c>
      <c r="GD11" s="9">
        <v>39.228000000000002</v>
      </c>
      <c r="GE11" s="9">
        <v>11.856</v>
      </c>
      <c r="GF11" s="9">
        <v>27.372</v>
      </c>
      <c r="GG11" s="9">
        <v>2.5590000000000002</v>
      </c>
      <c r="GH11" s="9">
        <v>0.53400000000000003</v>
      </c>
      <c r="GI11" s="9">
        <v>2.0249999999999999</v>
      </c>
      <c r="GJ11" s="9">
        <v>97.105999999999995</v>
      </c>
      <c r="GK11" s="9">
        <v>36.174999999999997</v>
      </c>
      <c r="GL11" s="9">
        <v>60.930999999999997</v>
      </c>
      <c r="GM11" s="9">
        <v>93.162999999999997</v>
      </c>
      <c r="GN11" s="9">
        <v>34.238</v>
      </c>
      <c r="GO11" s="9">
        <v>58.924999999999997</v>
      </c>
      <c r="GP11" s="9">
        <v>39.1</v>
      </c>
      <c r="GQ11" s="9">
        <v>16.126000000000001</v>
      </c>
      <c r="GR11" s="9">
        <v>22.972999999999999</v>
      </c>
      <c r="GS11" s="9">
        <v>54.064</v>
      </c>
      <c r="GT11" s="9">
        <v>18.111999999999998</v>
      </c>
      <c r="GU11" s="9">
        <v>35.951999999999998</v>
      </c>
      <c r="GV11" s="9">
        <v>3.9430000000000001</v>
      </c>
      <c r="GW11" s="9">
        <v>1.9370000000000001</v>
      </c>
      <c r="GX11" s="9">
        <v>2.0059999999999998</v>
      </c>
      <c r="GY11" s="9">
        <v>33.304000000000002</v>
      </c>
      <c r="GZ11" s="9">
        <v>15.29</v>
      </c>
      <c r="HA11" s="9">
        <v>18.013999999999999</v>
      </c>
      <c r="HB11" s="9">
        <v>30.338999999999999</v>
      </c>
      <c r="HC11" s="9">
        <v>14.836</v>
      </c>
      <c r="HD11" s="9">
        <v>15.503</v>
      </c>
      <c r="HE11" s="9">
        <v>23.067</v>
      </c>
      <c r="HF11" s="9">
        <v>10.897</v>
      </c>
      <c r="HG11" s="9">
        <v>12.17</v>
      </c>
      <c r="HH11" s="9">
        <v>7.2720000000000002</v>
      </c>
      <c r="HI11" s="9">
        <v>3.9390000000000001</v>
      </c>
      <c r="HJ11" s="9">
        <v>3.3330000000000002</v>
      </c>
      <c r="HK11" s="9">
        <v>2.9649999999999999</v>
      </c>
      <c r="HL11" s="9">
        <v>0.45400000000000001</v>
      </c>
      <c r="HM11" s="9">
        <v>2.512</v>
      </c>
      <c r="HN11" s="9">
        <v>14.666</v>
      </c>
      <c r="HO11" s="9">
        <v>8.3840000000000003</v>
      </c>
      <c r="HP11" s="9">
        <v>6.282</v>
      </c>
      <c r="HQ11" s="9">
        <v>14.222</v>
      </c>
      <c r="HR11" s="9">
        <v>8.3840000000000003</v>
      </c>
      <c r="HS11" s="9">
        <v>5.8390000000000004</v>
      </c>
      <c r="HT11" s="9">
        <v>10.185</v>
      </c>
      <c r="HU11" s="9">
        <v>7.38</v>
      </c>
      <c r="HV11" s="9">
        <v>2.8050000000000002</v>
      </c>
      <c r="HW11" s="9">
        <v>4.0369999999999999</v>
      </c>
      <c r="HX11" s="9">
        <v>1.004</v>
      </c>
      <c r="HY11" s="9">
        <v>3.0329999999999999</v>
      </c>
      <c r="HZ11" s="9">
        <v>0.443</v>
      </c>
      <c r="IA11" s="9">
        <v>0</v>
      </c>
      <c r="IB11" s="9">
        <v>0.443</v>
      </c>
      <c r="IC11" s="9">
        <v>74.727999999999994</v>
      </c>
      <c r="ID11" s="9">
        <v>28.753</v>
      </c>
      <c r="IE11" s="9">
        <v>45.975000000000001</v>
      </c>
      <c r="IF11" s="9">
        <v>71.656000000000006</v>
      </c>
      <c r="IG11" s="9">
        <v>27.873999999999999</v>
      </c>
      <c r="IH11" s="9">
        <v>43.781999999999996</v>
      </c>
      <c r="II11" s="9">
        <v>32.911999999999999</v>
      </c>
      <c r="IJ11" s="9">
        <v>12.53</v>
      </c>
      <c r="IK11" s="9">
        <v>20.382000000000001</v>
      </c>
      <c r="IL11" s="9">
        <v>38.743000000000002</v>
      </c>
      <c r="IM11" s="9">
        <v>15.343999999999999</v>
      </c>
      <c r="IN11" s="9">
        <v>23.4</v>
      </c>
      <c r="IO11" s="9">
        <v>3.0720000000000001</v>
      </c>
      <c r="IP11" s="9">
        <v>0.879</v>
      </c>
      <c r="IQ11" s="9">
        <v>2.1930000000000001</v>
      </c>
    </row>
    <row r="12" spans="1:251">
      <c r="A12" s="10">
        <v>42401</v>
      </c>
      <c r="B12" s="9">
        <v>31.431000000000001</v>
      </c>
      <c r="C12" s="9">
        <v>41.148000000000003</v>
      </c>
      <c r="D12" s="9">
        <v>21.879000000000001</v>
      </c>
      <c r="E12" s="9">
        <v>19.268999999999998</v>
      </c>
      <c r="F12" s="9">
        <v>22.859000000000002</v>
      </c>
      <c r="G12" s="9">
        <v>10.696</v>
      </c>
      <c r="H12" s="9">
        <v>12.163</v>
      </c>
      <c r="I12" s="9">
        <v>4.032</v>
      </c>
      <c r="J12" s="9">
        <v>2.8639999999999999</v>
      </c>
      <c r="K12" s="9">
        <v>1.1679999999999999</v>
      </c>
      <c r="L12" s="9">
        <v>107.806</v>
      </c>
      <c r="M12" s="9">
        <v>37.401000000000003</v>
      </c>
      <c r="N12" s="9">
        <v>70.403999999999996</v>
      </c>
      <c r="O12" s="9">
        <v>102.973</v>
      </c>
      <c r="P12" s="9">
        <v>34.869999999999997</v>
      </c>
      <c r="Q12" s="9">
        <v>68.102999999999994</v>
      </c>
      <c r="R12" s="9">
        <v>38.598999999999997</v>
      </c>
      <c r="S12" s="9">
        <v>14.042999999999999</v>
      </c>
      <c r="T12" s="9">
        <v>24.556000000000001</v>
      </c>
      <c r="U12" s="9">
        <v>64.373999999999995</v>
      </c>
      <c r="V12" s="9">
        <v>20.827000000000002</v>
      </c>
      <c r="W12" s="9">
        <v>43.546999999999997</v>
      </c>
      <c r="X12" s="9">
        <v>4.8319999999999999</v>
      </c>
      <c r="Y12" s="9">
        <v>2.5310000000000001</v>
      </c>
      <c r="Z12" s="9">
        <v>2.3010000000000002</v>
      </c>
      <c r="AA12" s="9">
        <v>121.084</v>
      </c>
      <c r="AB12" s="9">
        <v>46.762999999999998</v>
      </c>
      <c r="AC12" s="9">
        <v>74.319999999999993</v>
      </c>
      <c r="AD12" s="9">
        <v>113.834</v>
      </c>
      <c r="AE12" s="9">
        <v>46.113</v>
      </c>
      <c r="AF12" s="9">
        <v>67.721000000000004</v>
      </c>
      <c r="AG12" s="9">
        <v>59.904000000000003</v>
      </c>
      <c r="AH12" s="9">
        <v>21.786000000000001</v>
      </c>
      <c r="AI12" s="9">
        <v>38.119</v>
      </c>
      <c r="AJ12" s="9">
        <v>53.93</v>
      </c>
      <c r="AK12" s="9">
        <v>24.327000000000002</v>
      </c>
      <c r="AL12" s="9">
        <v>29.603000000000002</v>
      </c>
      <c r="AM12" s="9">
        <v>7.25</v>
      </c>
      <c r="AN12" s="9">
        <v>0.65100000000000002</v>
      </c>
      <c r="AO12" s="9">
        <v>6.5990000000000002</v>
      </c>
      <c r="AP12" s="9">
        <v>42.875999999999998</v>
      </c>
      <c r="AQ12" s="9">
        <v>19.533000000000001</v>
      </c>
      <c r="AR12" s="9">
        <v>23.343</v>
      </c>
      <c r="AS12" s="9">
        <v>39.930999999999997</v>
      </c>
      <c r="AT12" s="9">
        <v>18.448</v>
      </c>
      <c r="AU12" s="9">
        <v>21.483000000000001</v>
      </c>
      <c r="AV12" s="9">
        <v>31.052</v>
      </c>
      <c r="AW12" s="9">
        <v>13.914999999999999</v>
      </c>
      <c r="AX12" s="9">
        <v>17.137</v>
      </c>
      <c r="AY12" s="9">
        <v>8.8789999999999996</v>
      </c>
      <c r="AZ12" s="9">
        <v>4.5330000000000004</v>
      </c>
      <c r="BA12" s="9">
        <v>4.3460000000000001</v>
      </c>
      <c r="BB12" s="9">
        <v>2.9449999999999998</v>
      </c>
      <c r="BC12" s="9">
        <v>1.0860000000000001</v>
      </c>
      <c r="BD12" s="9">
        <v>1.86</v>
      </c>
      <c r="BE12" s="9">
        <v>21.088999999999999</v>
      </c>
      <c r="BF12" s="9">
        <v>12.757</v>
      </c>
      <c r="BG12" s="9">
        <v>8.3320000000000007</v>
      </c>
      <c r="BH12" s="9">
        <v>18.863</v>
      </c>
      <c r="BI12" s="9">
        <v>11.699</v>
      </c>
      <c r="BJ12" s="9">
        <v>7.1639999999999997</v>
      </c>
      <c r="BK12" s="9">
        <v>15.818</v>
      </c>
      <c r="BL12" s="9">
        <v>9.4979999999999993</v>
      </c>
      <c r="BM12" s="9">
        <v>6.32</v>
      </c>
      <c r="BN12" s="9">
        <v>3.0449999999999999</v>
      </c>
      <c r="BO12" s="9">
        <v>2.2010000000000001</v>
      </c>
      <c r="BP12" s="9">
        <v>0.84399999999999997</v>
      </c>
      <c r="BQ12" s="9">
        <v>2.226</v>
      </c>
      <c r="BR12" s="9">
        <v>1.0580000000000001</v>
      </c>
      <c r="BS12" s="9">
        <v>1.1679999999999999</v>
      </c>
      <c r="BT12" s="9">
        <v>194.08500000000001</v>
      </c>
      <c r="BU12" s="9">
        <v>76.248000000000005</v>
      </c>
      <c r="BV12" s="9">
        <v>117.837</v>
      </c>
      <c r="BW12" s="9">
        <v>186.482</v>
      </c>
      <c r="BX12" s="9">
        <v>74.888999999999996</v>
      </c>
      <c r="BY12" s="9">
        <v>111.593</v>
      </c>
      <c r="BZ12" s="9">
        <v>86.218999999999994</v>
      </c>
      <c r="CA12" s="9">
        <v>38.627000000000002</v>
      </c>
      <c r="CB12" s="9">
        <v>47.591999999999999</v>
      </c>
      <c r="CC12" s="9">
        <v>100.26300000000001</v>
      </c>
      <c r="CD12" s="9">
        <v>36.262</v>
      </c>
      <c r="CE12" s="9">
        <v>64.001000000000005</v>
      </c>
      <c r="CF12" s="9">
        <v>7.6029999999999998</v>
      </c>
      <c r="CG12" s="9">
        <v>1.359</v>
      </c>
      <c r="CH12" s="9">
        <v>6.2439999999999998</v>
      </c>
      <c r="CI12" s="9">
        <v>172.417</v>
      </c>
      <c r="CJ12" s="9">
        <v>65.652000000000001</v>
      </c>
      <c r="CK12" s="9">
        <v>106.765</v>
      </c>
      <c r="CL12" s="9">
        <v>166.797</v>
      </c>
      <c r="CM12" s="9">
        <v>64.293000000000006</v>
      </c>
      <c r="CN12" s="9">
        <v>102.505</v>
      </c>
      <c r="CO12" s="9">
        <v>75.516000000000005</v>
      </c>
      <c r="CP12" s="9">
        <v>31.815000000000001</v>
      </c>
      <c r="CQ12" s="9">
        <v>43.701999999999998</v>
      </c>
      <c r="CR12" s="9">
        <v>91.281000000000006</v>
      </c>
      <c r="CS12" s="9">
        <v>32.478000000000002</v>
      </c>
      <c r="CT12" s="9">
        <v>58.802999999999997</v>
      </c>
      <c r="CU12" s="9">
        <v>5.62</v>
      </c>
      <c r="CV12" s="9">
        <v>1.359</v>
      </c>
      <c r="CW12" s="9">
        <v>4.26</v>
      </c>
      <c r="CX12" s="9">
        <v>21.667999999999999</v>
      </c>
      <c r="CY12" s="9">
        <v>10.596</v>
      </c>
      <c r="CZ12" s="9">
        <v>11.071999999999999</v>
      </c>
      <c r="DA12" s="9">
        <v>19.684999999999999</v>
      </c>
      <c r="DB12" s="9">
        <v>10.596</v>
      </c>
      <c r="DC12" s="9">
        <v>9.0890000000000004</v>
      </c>
      <c r="DD12" s="9">
        <v>10.702999999999999</v>
      </c>
      <c r="DE12" s="9">
        <v>6.8120000000000003</v>
      </c>
      <c r="DF12" s="9">
        <v>3.891</v>
      </c>
      <c r="DG12" s="9">
        <v>8.9819999999999993</v>
      </c>
      <c r="DH12" s="9">
        <v>3.7839999999999998</v>
      </c>
      <c r="DI12" s="9">
        <v>5.1980000000000004</v>
      </c>
      <c r="DJ12" s="9">
        <v>1.9830000000000001</v>
      </c>
      <c r="DK12" s="9">
        <v>0</v>
      </c>
      <c r="DL12" s="9">
        <v>1.9830000000000001</v>
      </c>
      <c r="DM12" s="9">
        <v>58.356000000000002</v>
      </c>
      <c r="DN12" s="9">
        <v>21.283999999999999</v>
      </c>
      <c r="DO12" s="9">
        <v>37.072000000000003</v>
      </c>
      <c r="DP12" s="9">
        <v>56.094000000000001</v>
      </c>
      <c r="DQ12" s="9">
        <v>20.326000000000001</v>
      </c>
      <c r="DR12" s="9">
        <v>35.768000000000001</v>
      </c>
      <c r="DS12" s="9">
        <v>24.914999999999999</v>
      </c>
      <c r="DT12" s="9">
        <v>10.763999999999999</v>
      </c>
      <c r="DU12" s="9">
        <v>14.151</v>
      </c>
      <c r="DV12" s="9">
        <v>31.178000000000001</v>
      </c>
      <c r="DW12" s="9">
        <v>9.5619999999999994</v>
      </c>
      <c r="DX12" s="9">
        <v>21.617000000000001</v>
      </c>
      <c r="DY12" s="9">
        <v>2.262</v>
      </c>
      <c r="DZ12" s="9">
        <v>0.95899999999999996</v>
      </c>
      <c r="EA12" s="9">
        <v>1.304</v>
      </c>
      <c r="EB12" s="9">
        <v>23.875</v>
      </c>
      <c r="EC12" s="9">
        <v>6.4029999999999996</v>
      </c>
      <c r="ED12" s="9">
        <v>17.472000000000001</v>
      </c>
      <c r="EE12" s="9">
        <v>23.443999999999999</v>
      </c>
      <c r="EF12" s="9">
        <v>6.4029999999999996</v>
      </c>
      <c r="EG12" s="9">
        <v>17.041</v>
      </c>
      <c r="EH12" s="9">
        <v>8.8379999999999992</v>
      </c>
      <c r="EI12" s="9">
        <v>1.8069999999999999</v>
      </c>
      <c r="EJ12" s="9">
        <v>7.03</v>
      </c>
      <c r="EK12" s="9">
        <v>14.606999999999999</v>
      </c>
      <c r="EL12" s="9">
        <v>4.5960000000000001</v>
      </c>
      <c r="EM12" s="9">
        <v>10.010999999999999</v>
      </c>
      <c r="EN12" s="9">
        <v>0.43099999999999999</v>
      </c>
      <c r="EO12" s="9">
        <v>0</v>
      </c>
      <c r="EP12" s="9">
        <v>0.43099999999999999</v>
      </c>
      <c r="EQ12" s="9">
        <v>46.402000000000001</v>
      </c>
      <c r="ER12" s="9">
        <v>14.557</v>
      </c>
      <c r="ES12" s="9">
        <v>31.844999999999999</v>
      </c>
      <c r="ET12" s="9">
        <v>42.875</v>
      </c>
      <c r="EU12" s="9">
        <v>14.557</v>
      </c>
      <c r="EV12" s="9">
        <v>28.318000000000001</v>
      </c>
      <c r="EW12" s="9">
        <v>22.068999999999999</v>
      </c>
      <c r="EX12" s="9">
        <v>8.77</v>
      </c>
      <c r="EY12" s="9">
        <v>13.298999999999999</v>
      </c>
      <c r="EZ12" s="9">
        <v>20.806999999999999</v>
      </c>
      <c r="FA12" s="9">
        <v>5.7880000000000003</v>
      </c>
      <c r="FB12" s="9">
        <v>15.019</v>
      </c>
      <c r="FC12" s="9">
        <v>3.5270000000000001</v>
      </c>
      <c r="FD12" s="9">
        <v>0</v>
      </c>
      <c r="FE12" s="9">
        <v>3.5270000000000001</v>
      </c>
      <c r="FF12" s="9">
        <v>65.451999999999998</v>
      </c>
      <c r="FG12" s="9">
        <v>34.003999999999998</v>
      </c>
      <c r="FH12" s="9">
        <v>31.448</v>
      </c>
      <c r="FI12" s="9">
        <v>64.069000000000003</v>
      </c>
      <c r="FJ12" s="9">
        <v>33.603000000000002</v>
      </c>
      <c r="FK12" s="9">
        <v>30.466000000000001</v>
      </c>
      <c r="FL12" s="9">
        <v>30.398</v>
      </c>
      <c r="FM12" s="9">
        <v>17.286000000000001</v>
      </c>
      <c r="FN12" s="9">
        <v>13.112</v>
      </c>
      <c r="FO12" s="9">
        <v>33.671999999999997</v>
      </c>
      <c r="FP12" s="9">
        <v>16.317</v>
      </c>
      <c r="FQ12" s="9">
        <v>17.353999999999999</v>
      </c>
      <c r="FR12" s="9">
        <v>1.383</v>
      </c>
      <c r="FS12" s="9">
        <v>0.40100000000000002</v>
      </c>
      <c r="FT12" s="9">
        <v>0.98199999999999998</v>
      </c>
      <c r="FU12" s="9">
        <v>57.892000000000003</v>
      </c>
      <c r="FV12" s="9">
        <v>18.658000000000001</v>
      </c>
      <c r="FW12" s="9">
        <v>39.234999999999999</v>
      </c>
      <c r="FX12" s="9">
        <v>56.576000000000001</v>
      </c>
      <c r="FY12" s="9">
        <v>18.658000000000001</v>
      </c>
      <c r="FZ12" s="9">
        <v>37.917999999999999</v>
      </c>
      <c r="GA12" s="9">
        <v>19.448</v>
      </c>
      <c r="GB12" s="9">
        <v>7.7450000000000001</v>
      </c>
      <c r="GC12" s="9">
        <v>11.702999999999999</v>
      </c>
      <c r="GD12" s="9">
        <v>37.128</v>
      </c>
      <c r="GE12" s="9">
        <v>10.913</v>
      </c>
      <c r="GF12" s="9">
        <v>26.215</v>
      </c>
      <c r="GG12" s="9">
        <v>1.3160000000000001</v>
      </c>
      <c r="GH12" s="9">
        <v>0</v>
      </c>
      <c r="GI12" s="9">
        <v>1.3160000000000001</v>
      </c>
      <c r="GJ12" s="9">
        <v>83.111000000000004</v>
      </c>
      <c r="GK12" s="9">
        <v>34.115000000000002</v>
      </c>
      <c r="GL12" s="9">
        <v>48.996000000000002</v>
      </c>
      <c r="GM12" s="9">
        <v>78.222999999999999</v>
      </c>
      <c r="GN12" s="9">
        <v>33.156999999999996</v>
      </c>
      <c r="GO12" s="9">
        <v>45.067</v>
      </c>
      <c r="GP12" s="9">
        <v>36.838999999999999</v>
      </c>
      <c r="GQ12" s="9">
        <v>18.026</v>
      </c>
      <c r="GR12" s="9">
        <v>18.812999999999999</v>
      </c>
      <c r="GS12" s="9">
        <v>41.384999999999998</v>
      </c>
      <c r="GT12" s="9">
        <v>15.131</v>
      </c>
      <c r="GU12" s="9">
        <v>26.254000000000001</v>
      </c>
      <c r="GV12" s="9">
        <v>4.8869999999999996</v>
      </c>
      <c r="GW12" s="9">
        <v>0.95899999999999996</v>
      </c>
      <c r="GX12" s="9">
        <v>3.9289999999999998</v>
      </c>
      <c r="GY12" s="9">
        <v>38.22</v>
      </c>
      <c r="GZ12" s="9">
        <v>16.920999999999999</v>
      </c>
      <c r="HA12" s="9">
        <v>21.297999999999998</v>
      </c>
      <c r="HB12" s="9">
        <v>37.819000000000003</v>
      </c>
      <c r="HC12" s="9">
        <v>16.521000000000001</v>
      </c>
      <c r="HD12" s="9">
        <v>21.297999999999998</v>
      </c>
      <c r="HE12" s="9">
        <v>21.359000000000002</v>
      </c>
      <c r="HF12" s="9">
        <v>8.7759999999999998</v>
      </c>
      <c r="HG12" s="9">
        <v>12.583</v>
      </c>
      <c r="HH12" s="9">
        <v>16.459</v>
      </c>
      <c r="HI12" s="9">
        <v>7.7450000000000001</v>
      </c>
      <c r="HJ12" s="9">
        <v>8.7149999999999999</v>
      </c>
      <c r="HK12" s="9">
        <v>0.40100000000000002</v>
      </c>
      <c r="HL12" s="9">
        <v>0.40100000000000002</v>
      </c>
      <c r="HM12" s="9">
        <v>0</v>
      </c>
      <c r="HN12" s="9">
        <v>14.863</v>
      </c>
      <c r="HO12" s="9">
        <v>6.5540000000000003</v>
      </c>
      <c r="HP12" s="9">
        <v>8.3089999999999993</v>
      </c>
      <c r="HQ12" s="9">
        <v>13.864000000000001</v>
      </c>
      <c r="HR12" s="9">
        <v>6.5540000000000003</v>
      </c>
      <c r="HS12" s="9">
        <v>7.31</v>
      </c>
      <c r="HT12" s="9">
        <v>8.5730000000000004</v>
      </c>
      <c r="HU12" s="9">
        <v>4.08</v>
      </c>
      <c r="HV12" s="9">
        <v>4.4930000000000003</v>
      </c>
      <c r="HW12" s="9">
        <v>5.2919999999999998</v>
      </c>
      <c r="HX12" s="9">
        <v>2.4740000000000002</v>
      </c>
      <c r="HY12" s="9">
        <v>2.8180000000000001</v>
      </c>
      <c r="HZ12" s="9">
        <v>0.998</v>
      </c>
      <c r="IA12" s="9">
        <v>0</v>
      </c>
      <c r="IB12" s="9">
        <v>0.998</v>
      </c>
      <c r="IC12" s="9">
        <v>88.224999999999994</v>
      </c>
      <c r="ID12" s="9">
        <v>38.308999999999997</v>
      </c>
      <c r="IE12" s="9">
        <v>49.915999999999997</v>
      </c>
      <c r="IF12" s="9">
        <v>84.221000000000004</v>
      </c>
      <c r="IG12" s="9">
        <v>37.015999999999998</v>
      </c>
      <c r="IH12" s="9">
        <v>47.204999999999998</v>
      </c>
      <c r="II12" s="9">
        <v>42.506</v>
      </c>
      <c r="IJ12" s="9">
        <v>18.388000000000002</v>
      </c>
      <c r="IK12" s="9">
        <v>24.117999999999999</v>
      </c>
      <c r="IL12" s="9">
        <v>41.715000000000003</v>
      </c>
      <c r="IM12" s="9">
        <v>18.628</v>
      </c>
      <c r="IN12" s="9">
        <v>23.087</v>
      </c>
      <c r="IO12" s="9">
        <v>4.0030000000000001</v>
      </c>
      <c r="IP12" s="9">
        <v>1.2929999999999999</v>
      </c>
      <c r="IQ12" s="9">
        <v>2.71</v>
      </c>
    </row>
    <row r="13" spans="1:251">
      <c r="A13" s="10">
        <v>42767</v>
      </c>
      <c r="B13" s="9">
        <v>27.919</v>
      </c>
      <c r="C13" s="9">
        <v>37.771000000000001</v>
      </c>
      <c r="D13" s="9">
        <v>21.151</v>
      </c>
      <c r="E13" s="9">
        <v>16.62</v>
      </c>
      <c r="F13" s="9">
        <v>21.841999999999999</v>
      </c>
      <c r="G13" s="9">
        <v>10.542</v>
      </c>
      <c r="H13" s="9">
        <v>11.298999999999999</v>
      </c>
      <c r="I13" s="9">
        <v>3.7229999999999999</v>
      </c>
      <c r="J13" s="9">
        <v>2.137</v>
      </c>
      <c r="K13" s="9">
        <v>1.5860000000000001</v>
      </c>
      <c r="L13" s="9">
        <v>105.416</v>
      </c>
      <c r="M13" s="9">
        <v>38.826999999999998</v>
      </c>
      <c r="N13" s="9">
        <v>66.588999999999999</v>
      </c>
      <c r="O13" s="9">
        <v>99.483999999999995</v>
      </c>
      <c r="P13" s="9">
        <v>36.082999999999998</v>
      </c>
      <c r="Q13" s="9">
        <v>63.4</v>
      </c>
      <c r="R13" s="9">
        <v>39.130000000000003</v>
      </c>
      <c r="S13" s="9">
        <v>9.8249999999999993</v>
      </c>
      <c r="T13" s="9">
        <v>29.305</v>
      </c>
      <c r="U13" s="9">
        <v>60.353999999999999</v>
      </c>
      <c r="V13" s="9">
        <v>26.257999999999999</v>
      </c>
      <c r="W13" s="9">
        <v>34.095999999999997</v>
      </c>
      <c r="X13" s="9">
        <v>5.9320000000000004</v>
      </c>
      <c r="Y13" s="9">
        <v>2.7440000000000002</v>
      </c>
      <c r="Z13" s="9">
        <v>3.1880000000000002</v>
      </c>
      <c r="AA13" s="9">
        <v>140.01300000000001</v>
      </c>
      <c r="AB13" s="9">
        <v>51.816000000000003</v>
      </c>
      <c r="AC13" s="9">
        <v>88.197000000000003</v>
      </c>
      <c r="AD13" s="9">
        <v>133.15899999999999</v>
      </c>
      <c r="AE13" s="9">
        <v>49.688000000000002</v>
      </c>
      <c r="AF13" s="9">
        <v>83.471999999999994</v>
      </c>
      <c r="AG13" s="9">
        <v>74.352999999999994</v>
      </c>
      <c r="AH13" s="9">
        <v>29.161999999999999</v>
      </c>
      <c r="AI13" s="9">
        <v>45.191000000000003</v>
      </c>
      <c r="AJ13" s="9">
        <v>58.807000000000002</v>
      </c>
      <c r="AK13" s="9">
        <v>20.526</v>
      </c>
      <c r="AL13" s="9">
        <v>38.280999999999999</v>
      </c>
      <c r="AM13" s="9">
        <v>6.8529999999999998</v>
      </c>
      <c r="AN13" s="9">
        <v>2.1280000000000001</v>
      </c>
      <c r="AO13" s="9">
        <v>4.7249999999999996</v>
      </c>
      <c r="AP13" s="9">
        <v>40.070999999999998</v>
      </c>
      <c r="AQ13" s="9">
        <v>20.53</v>
      </c>
      <c r="AR13" s="9">
        <v>19.541</v>
      </c>
      <c r="AS13" s="9">
        <v>38.981000000000002</v>
      </c>
      <c r="AT13" s="9">
        <v>19.440000000000001</v>
      </c>
      <c r="AU13" s="9">
        <v>19.541</v>
      </c>
      <c r="AV13" s="9">
        <v>24.899000000000001</v>
      </c>
      <c r="AW13" s="9">
        <v>13.433</v>
      </c>
      <c r="AX13" s="9">
        <v>11.465999999999999</v>
      </c>
      <c r="AY13" s="9">
        <v>14.083</v>
      </c>
      <c r="AZ13" s="9">
        <v>6.0069999999999997</v>
      </c>
      <c r="BA13" s="9">
        <v>8.0749999999999993</v>
      </c>
      <c r="BB13" s="9">
        <v>1.0900000000000001</v>
      </c>
      <c r="BC13" s="9">
        <v>1.0900000000000001</v>
      </c>
      <c r="BD13" s="9">
        <v>0</v>
      </c>
      <c r="BE13" s="9">
        <v>14.207000000000001</v>
      </c>
      <c r="BF13" s="9">
        <v>6.8159999999999998</v>
      </c>
      <c r="BG13" s="9">
        <v>7.39</v>
      </c>
      <c r="BH13" s="9">
        <v>12.553000000000001</v>
      </c>
      <c r="BI13" s="9">
        <v>5.6920000000000002</v>
      </c>
      <c r="BJ13" s="9">
        <v>6.8620000000000001</v>
      </c>
      <c r="BK13" s="9">
        <v>10.005000000000001</v>
      </c>
      <c r="BL13" s="9">
        <v>4.1630000000000003</v>
      </c>
      <c r="BM13" s="9">
        <v>5.8419999999999996</v>
      </c>
      <c r="BN13" s="9">
        <v>2.548</v>
      </c>
      <c r="BO13" s="9">
        <v>1.528</v>
      </c>
      <c r="BP13" s="9">
        <v>1.02</v>
      </c>
      <c r="BQ13" s="9">
        <v>1.653</v>
      </c>
      <c r="BR13" s="9">
        <v>1.125</v>
      </c>
      <c r="BS13" s="9">
        <v>0.52900000000000003</v>
      </c>
      <c r="BT13" s="9">
        <v>199.24299999999999</v>
      </c>
      <c r="BU13" s="9">
        <v>78.617000000000004</v>
      </c>
      <c r="BV13" s="9">
        <v>120.625</v>
      </c>
      <c r="BW13" s="9">
        <v>191.744</v>
      </c>
      <c r="BX13" s="9">
        <v>76.481999999999999</v>
      </c>
      <c r="BY13" s="9">
        <v>115.262</v>
      </c>
      <c r="BZ13" s="9">
        <v>96.393000000000001</v>
      </c>
      <c r="CA13" s="9">
        <v>38.799999999999997</v>
      </c>
      <c r="CB13" s="9">
        <v>57.593000000000004</v>
      </c>
      <c r="CC13" s="9">
        <v>95.350999999999999</v>
      </c>
      <c r="CD13" s="9">
        <v>37.682000000000002</v>
      </c>
      <c r="CE13" s="9">
        <v>57.668999999999997</v>
      </c>
      <c r="CF13" s="9">
        <v>7.4989999999999997</v>
      </c>
      <c r="CG13" s="9">
        <v>2.1360000000000001</v>
      </c>
      <c r="CH13" s="9">
        <v>5.3630000000000004</v>
      </c>
      <c r="CI13" s="9">
        <v>170.28899999999999</v>
      </c>
      <c r="CJ13" s="9">
        <v>64.61</v>
      </c>
      <c r="CK13" s="9">
        <v>105.678</v>
      </c>
      <c r="CL13" s="9">
        <v>164.23</v>
      </c>
      <c r="CM13" s="9">
        <v>62.475000000000001</v>
      </c>
      <c r="CN13" s="9">
        <v>101.755</v>
      </c>
      <c r="CO13" s="9">
        <v>84.006</v>
      </c>
      <c r="CP13" s="9">
        <v>32.534999999999997</v>
      </c>
      <c r="CQ13" s="9">
        <v>51.470999999999997</v>
      </c>
      <c r="CR13" s="9">
        <v>80.224000000000004</v>
      </c>
      <c r="CS13" s="9">
        <v>29.94</v>
      </c>
      <c r="CT13" s="9">
        <v>50.283999999999999</v>
      </c>
      <c r="CU13" s="9">
        <v>6.0579999999999998</v>
      </c>
      <c r="CV13" s="9">
        <v>2.1360000000000001</v>
      </c>
      <c r="CW13" s="9">
        <v>3.923</v>
      </c>
      <c r="CX13" s="9">
        <v>28.954000000000001</v>
      </c>
      <c r="CY13" s="9">
        <v>14.007</v>
      </c>
      <c r="CZ13" s="9">
        <v>14.946999999999999</v>
      </c>
      <c r="DA13" s="9">
        <v>27.513999999999999</v>
      </c>
      <c r="DB13" s="9">
        <v>14.007</v>
      </c>
      <c r="DC13" s="9">
        <v>13.507</v>
      </c>
      <c r="DD13" s="9">
        <v>12.387</v>
      </c>
      <c r="DE13" s="9">
        <v>6.2649999999999997</v>
      </c>
      <c r="DF13" s="9">
        <v>6.1219999999999999</v>
      </c>
      <c r="DG13" s="9">
        <v>15.128</v>
      </c>
      <c r="DH13" s="9">
        <v>7.742</v>
      </c>
      <c r="DI13" s="9">
        <v>7.3860000000000001</v>
      </c>
      <c r="DJ13" s="9">
        <v>1.44</v>
      </c>
      <c r="DK13" s="9">
        <v>0</v>
      </c>
      <c r="DL13" s="9">
        <v>1.44</v>
      </c>
      <c r="DM13" s="9">
        <v>57.737000000000002</v>
      </c>
      <c r="DN13" s="9">
        <v>13.394</v>
      </c>
      <c r="DO13" s="9">
        <v>44.343000000000004</v>
      </c>
      <c r="DP13" s="9">
        <v>54.603999999999999</v>
      </c>
      <c r="DQ13" s="9">
        <v>12.701000000000001</v>
      </c>
      <c r="DR13" s="9">
        <v>41.902999999999999</v>
      </c>
      <c r="DS13" s="9">
        <v>23.305</v>
      </c>
      <c r="DT13" s="9">
        <v>5.76</v>
      </c>
      <c r="DU13" s="9">
        <v>17.545999999999999</v>
      </c>
      <c r="DV13" s="9">
        <v>31.298999999999999</v>
      </c>
      <c r="DW13" s="9">
        <v>6.9409999999999998</v>
      </c>
      <c r="DX13" s="9">
        <v>24.358000000000001</v>
      </c>
      <c r="DY13" s="9">
        <v>3.1320000000000001</v>
      </c>
      <c r="DZ13" s="9">
        <v>0.69299999999999995</v>
      </c>
      <c r="EA13" s="9">
        <v>2.44</v>
      </c>
      <c r="EB13" s="9">
        <v>37.189</v>
      </c>
      <c r="EC13" s="9">
        <v>10.603999999999999</v>
      </c>
      <c r="ED13" s="9">
        <v>26.585000000000001</v>
      </c>
      <c r="EE13" s="9">
        <v>35.75</v>
      </c>
      <c r="EF13" s="9">
        <v>10.159000000000001</v>
      </c>
      <c r="EG13" s="9">
        <v>25.591000000000001</v>
      </c>
      <c r="EH13" s="9">
        <v>21.327999999999999</v>
      </c>
      <c r="EI13" s="9">
        <v>5.8609999999999998</v>
      </c>
      <c r="EJ13" s="9">
        <v>15.467000000000001</v>
      </c>
      <c r="EK13" s="9">
        <v>14.420999999999999</v>
      </c>
      <c r="EL13" s="9">
        <v>4.298</v>
      </c>
      <c r="EM13" s="9">
        <v>10.124000000000001</v>
      </c>
      <c r="EN13" s="9">
        <v>1.4390000000000001</v>
      </c>
      <c r="EO13" s="9">
        <v>0.44400000000000001</v>
      </c>
      <c r="EP13" s="9">
        <v>0.995</v>
      </c>
      <c r="EQ13" s="9">
        <v>51.188000000000002</v>
      </c>
      <c r="ER13" s="9">
        <v>20.533999999999999</v>
      </c>
      <c r="ES13" s="9">
        <v>30.655000000000001</v>
      </c>
      <c r="ET13" s="9">
        <v>50.232999999999997</v>
      </c>
      <c r="EU13" s="9">
        <v>19.986999999999998</v>
      </c>
      <c r="EV13" s="9">
        <v>30.245999999999999</v>
      </c>
      <c r="EW13" s="9">
        <v>27.943999999999999</v>
      </c>
      <c r="EX13" s="9">
        <v>11.868</v>
      </c>
      <c r="EY13" s="9">
        <v>16.076000000000001</v>
      </c>
      <c r="EZ13" s="9">
        <v>22.289000000000001</v>
      </c>
      <c r="FA13" s="9">
        <v>8.1189999999999998</v>
      </c>
      <c r="FB13" s="9">
        <v>14.17</v>
      </c>
      <c r="FC13" s="9">
        <v>0.95499999999999996</v>
      </c>
      <c r="FD13" s="9">
        <v>0.54600000000000004</v>
      </c>
      <c r="FE13" s="9">
        <v>0.40899999999999997</v>
      </c>
      <c r="FF13" s="9">
        <v>53.128999999999998</v>
      </c>
      <c r="FG13" s="9">
        <v>34.087000000000003</v>
      </c>
      <c r="FH13" s="9">
        <v>19.042000000000002</v>
      </c>
      <c r="FI13" s="9">
        <v>51.156999999999996</v>
      </c>
      <c r="FJ13" s="9">
        <v>33.634999999999998</v>
      </c>
      <c r="FK13" s="9">
        <v>17.521999999999998</v>
      </c>
      <c r="FL13" s="9">
        <v>23.815000000000001</v>
      </c>
      <c r="FM13" s="9">
        <v>15.311</v>
      </c>
      <c r="FN13" s="9">
        <v>8.5050000000000008</v>
      </c>
      <c r="FO13" s="9">
        <v>27.341999999999999</v>
      </c>
      <c r="FP13" s="9">
        <v>18.324000000000002</v>
      </c>
      <c r="FQ13" s="9">
        <v>9.0180000000000007</v>
      </c>
      <c r="FR13" s="9">
        <v>1.972</v>
      </c>
      <c r="FS13" s="9">
        <v>0.45200000000000001</v>
      </c>
      <c r="FT13" s="9">
        <v>1.52</v>
      </c>
      <c r="FU13" s="9">
        <v>64.311999999999998</v>
      </c>
      <c r="FV13" s="9">
        <v>13.916</v>
      </c>
      <c r="FW13" s="9">
        <v>50.396000000000001</v>
      </c>
      <c r="FX13" s="9">
        <v>62.253999999999998</v>
      </c>
      <c r="FY13" s="9">
        <v>13.916</v>
      </c>
      <c r="FZ13" s="9">
        <v>48.338000000000001</v>
      </c>
      <c r="GA13" s="9">
        <v>25.648</v>
      </c>
      <c r="GB13" s="9">
        <v>7.0419999999999998</v>
      </c>
      <c r="GC13" s="9">
        <v>18.606999999999999</v>
      </c>
      <c r="GD13" s="9">
        <v>36.606000000000002</v>
      </c>
      <c r="GE13" s="9">
        <v>6.8739999999999997</v>
      </c>
      <c r="GF13" s="9">
        <v>29.731999999999999</v>
      </c>
      <c r="GG13" s="9">
        <v>2.0579999999999998</v>
      </c>
      <c r="GH13" s="9">
        <v>0</v>
      </c>
      <c r="GI13" s="9">
        <v>2.0579999999999998</v>
      </c>
      <c r="GJ13" s="9">
        <v>81.293000000000006</v>
      </c>
      <c r="GK13" s="9">
        <v>32.463999999999999</v>
      </c>
      <c r="GL13" s="9">
        <v>48.829000000000001</v>
      </c>
      <c r="GM13" s="9">
        <v>77.706000000000003</v>
      </c>
      <c r="GN13" s="9">
        <v>31.327000000000002</v>
      </c>
      <c r="GO13" s="9">
        <v>46.378999999999998</v>
      </c>
      <c r="GP13" s="9">
        <v>41.707999999999998</v>
      </c>
      <c r="GQ13" s="9">
        <v>15.457000000000001</v>
      </c>
      <c r="GR13" s="9">
        <v>26.251000000000001</v>
      </c>
      <c r="GS13" s="9">
        <v>35.997</v>
      </c>
      <c r="GT13" s="9">
        <v>15.87</v>
      </c>
      <c r="GU13" s="9">
        <v>20.126999999999999</v>
      </c>
      <c r="GV13" s="9">
        <v>3.5880000000000001</v>
      </c>
      <c r="GW13" s="9">
        <v>1.137</v>
      </c>
      <c r="GX13" s="9">
        <v>2.4500000000000002</v>
      </c>
      <c r="GY13" s="9">
        <v>38.414999999999999</v>
      </c>
      <c r="GZ13" s="9">
        <v>20.562000000000001</v>
      </c>
      <c r="HA13" s="9">
        <v>17.853000000000002</v>
      </c>
      <c r="HB13" s="9">
        <v>37.46</v>
      </c>
      <c r="HC13" s="9">
        <v>20.015000000000001</v>
      </c>
      <c r="HD13" s="9">
        <v>17.443999999999999</v>
      </c>
      <c r="HE13" s="9">
        <v>20.064</v>
      </c>
      <c r="HF13" s="9">
        <v>9.93</v>
      </c>
      <c r="HG13" s="9">
        <v>10.134</v>
      </c>
      <c r="HH13" s="9">
        <v>17.395</v>
      </c>
      <c r="HI13" s="9">
        <v>10.085000000000001</v>
      </c>
      <c r="HJ13" s="9">
        <v>7.31</v>
      </c>
      <c r="HK13" s="9">
        <v>0.95499999999999996</v>
      </c>
      <c r="HL13" s="9">
        <v>0.54600000000000004</v>
      </c>
      <c r="HM13" s="9">
        <v>0.40899999999999997</v>
      </c>
      <c r="HN13" s="9">
        <v>15.223000000000001</v>
      </c>
      <c r="HO13" s="9">
        <v>11.676</v>
      </c>
      <c r="HP13" s="9">
        <v>3.5470000000000002</v>
      </c>
      <c r="HQ13" s="9">
        <v>14.324999999999999</v>
      </c>
      <c r="HR13" s="9">
        <v>11.223000000000001</v>
      </c>
      <c r="HS13" s="9">
        <v>3.101</v>
      </c>
      <c r="HT13" s="9">
        <v>8.9719999999999995</v>
      </c>
      <c r="HU13" s="9">
        <v>6.3710000000000004</v>
      </c>
      <c r="HV13" s="9">
        <v>2.601</v>
      </c>
      <c r="HW13" s="9">
        <v>5.3529999999999998</v>
      </c>
      <c r="HX13" s="9">
        <v>4.8520000000000003</v>
      </c>
      <c r="HY13" s="9">
        <v>0.5</v>
      </c>
      <c r="HZ13" s="9">
        <v>0.89800000000000002</v>
      </c>
      <c r="IA13" s="9">
        <v>0.45200000000000001</v>
      </c>
      <c r="IB13" s="9">
        <v>0.44600000000000001</v>
      </c>
      <c r="IC13" s="9">
        <v>86.561999999999998</v>
      </c>
      <c r="ID13" s="9">
        <v>32.188000000000002</v>
      </c>
      <c r="IE13" s="9">
        <v>54.374000000000002</v>
      </c>
      <c r="IF13" s="9">
        <v>83.483000000000004</v>
      </c>
      <c r="IG13" s="9">
        <v>30.849</v>
      </c>
      <c r="IH13" s="9">
        <v>52.634</v>
      </c>
      <c r="II13" s="9">
        <v>41.417999999999999</v>
      </c>
      <c r="IJ13" s="9">
        <v>16.812000000000001</v>
      </c>
      <c r="IK13" s="9">
        <v>24.606000000000002</v>
      </c>
      <c r="IL13" s="9">
        <v>42.066000000000003</v>
      </c>
      <c r="IM13" s="9">
        <v>14.037000000000001</v>
      </c>
      <c r="IN13" s="9">
        <v>28.029</v>
      </c>
      <c r="IO13" s="9">
        <v>3.0790000000000002</v>
      </c>
      <c r="IP13" s="9">
        <v>1.339</v>
      </c>
      <c r="IQ13" s="9">
        <v>1.74</v>
      </c>
    </row>
    <row r="14" spans="1:251">
      <c r="A14" s="10">
        <v>43132</v>
      </c>
      <c r="B14" s="9">
        <v>28.61</v>
      </c>
      <c r="C14" s="9">
        <v>31.579000000000001</v>
      </c>
      <c r="D14" s="9">
        <v>16.085999999999999</v>
      </c>
      <c r="E14" s="9">
        <v>15.493</v>
      </c>
      <c r="F14" s="9">
        <v>31.791</v>
      </c>
      <c r="G14" s="9">
        <v>18.675000000000001</v>
      </c>
      <c r="H14" s="9">
        <v>13.116</v>
      </c>
      <c r="I14" s="9">
        <v>7.891</v>
      </c>
      <c r="J14" s="9">
        <v>3.2109999999999999</v>
      </c>
      <c r="K14" s="9">
        <v>4.68</v>
      </c>
      <c r="L14" s="9">
        <v>100.458</v>
      </c>
      <c r="M14" s="9">
        <v>31.645</v>
      </c>
      <c r="N14" s="9">
        <v>68.813999999999993</v>
      </c>
      <c r="O14" s="9">
        <v>95.623999999999995</v>
      </c>
      <c r="P14" s="9">
        <v>31.033999999999999</v>
      </c>
      <c r="Q14" s="9">
        <v>64.59</v>
      </c>
      <c r="R14" s="9">
        <v>41.578000000000003</v>
      </c>
      <c r="S14" s="9">
        <v>11.587999999999999</v>
      </c>
      <c r="T14" s="9">
        <v>29.99</v>
      </c>
      <c r="U14" s="9">
        <v>54.045999999999999</v>
      </c>
      <c r="V14" s="9">
        <v>19.446000000000002</v>
      </c>
      <c r="W14" s="9">
        <v>34.6</v>
      </c>
      <c r="X14" s="9">
        <v>4.8339999999999996</v>
      </c>
      <c r="Y14" s="9">
        <v>0.61099999999999999</v>
      </c>
      <c r="Z14" s="9">
        <v>4.2240000000000002</v>
      </c>
      <c r="AA14" s="9">
        <v>119.43300000000001</v>
      </c>
      <c r="AB14" s="9">
        <v>49.313000000000002</v>
      </c>
      <c r="AC14" s="9">
        <v>70.120999999999995</v>
      </c>
      <c r="AD14" s="9">
        <v>108.97799999999999</v>
      </c>
      <c r="AE14" s="9">
        <v>47.218000000000004</v>
      </c>
      <c r="AF14" s="9">
        <v>61.76</v>
      </c>
      <c r="AG14" s="9">
        <v>50.13</v>
      </c>
      <c r="AH14" s="9">
        <v>20.231999999999999</v>
      </c>
      <c r="AI14" s="9">
        <v>29.898</v>
      </c>
      <c r="AJ14" s="9">
        <v>58.847999999999999</v>
      </c>
      <c r="AK14" s="9">
        <v>26.986000000000001</v>
      </c>
      <c r="AL14" s="9">
        <v>31.861999999999998</v>
      </c>
      <c r="AM14" s="9">
        <v>10.456</v>
      </c>
      <c r="AN14" s="9">
        <v>2.0950000000000002</v>
      </c>
      <c r="AO14" s="9">
        <v>8.3610000000000007</v>
      </c>
      <c r="AP14" s="9">
        <v>51.052999999999997</v>
      </c>
      <c r="AQ14" s="9">
        <v>26.577000000000002</v>
      </c>
      <c r="AR14" s="9">
        <v>24.475999999999999</v>
      </c>
      <c r="AS14" s="9">
        <v>46.649000000000001</v>
      </c>
      <c r="AT14" s="9">
        <v>23.727</v>
      </c>
      <c r="AU14" s="9">
        <v>22.922000000000001</v>
      </c>
      <c r="AV14" s="9">
        <v>30.334</v>
      </c>
      <c r="AW14" s="9">
        <v>16.538</v>
      </c>
      <c r="AX14" s="9">
        <v>13.797000000000001</v>
      </c>
      <c r="AY14" s="9">
        <v>16.315000000000001</v>
      </c>
      <c r="AZ14" s="9">
        <v>7.19</v>
      </c>
      <c r="BA14" s="9">
        <v>9.125</v>
      </c>
      <c r="BB14" s="9">
        <v>4.4039999999999999</v>
      </c>
      <c r="BC14" s="9">
        <v>2.85</v>
      </c>
      <c r="BD14" s="9">
        <v>1.554</v>
      </c>
      <c r="BE14" s="9">
        <v>10.454000000000001</v>
      </c>
      <c r="BF14" s="9">
        <v>4.3150000000000004</v>
      </c>
      <c r="BG14" s="9">
        <v>6.1390000000000002</v>
      </c>
      <c r="BH14" s="9">
        <v>8.0429999999999993</v>
      </c>
      <c r="BI14" s="9">
        <v>2.3839999999999999</v>
      </c>
      <c r="BJ14" s="9">
        <v>5.6589999999999998</v>
      </c>
      <c r="BK14" s="9">
        <v>4.8710000000000004</v>
      </c>
      <c r="BL14" s="9">
        <v>1.7170000000000001</v>
      </c>
      <c r="BM14" s="9">
        <v>3.153</v>
      </c>
      <c r="BN14" s="9">
        <v>3.1720000000000002</v>
      </c>
      <c r="BO14" s="9">
        <v>0.66600000000000004</v>
      </c>
      <c r="BP14" s="9">
        <v>2.5049999999999999</v>
      </c>
      <c r="BQ14" s="9">
        <v>2.4119999999999999</v>
      </c>
      <c r="BR14" s="9">
        <v>1.9319999999999999</v>
      </c>
      <c r="BS14" s="9">
        <v>0.48</v>
      </c>
      <c r="BT14" s="9">
        <v>223.81399999999999</v>
      </c>
      <c r="BU14" s="9">
        <v>81.531000000000006</v>
      </c>
      <c r="BV14" s="9">
        <v>142.28399999999999</v>
      </c>
      <c r="BW14" s="9">
        <v>213.376</v>
      </c>
      <c r="BX14" s="9">
        <v>79.736000000000004</v>
      </c>
      <c r="BY14" s="9">
        <v>133.63999999999999</v>
      </c>
      <c r="BZ14" s="9">
        <v>105.315</v>
      </c>
      <c r="CA14" s="9">
        <v>37.450000000000003</v>
      </c>
      <c r="CB14" s="9">
        <v>67.864999999999995</v>
      </c>
      <c r="CC14" s="9">
        <v>108.06100000000001</v>
      </c>
      <c r="CD14" s="9">
        <v>42.286000000000001</v>
      </c>
      <c r="CE14" s="9">
        <v>65.775000000000006</v>
      </c>
      <c r="CF14" s="9">
        <v>10.438000000000001</v>
      </c>
      <c r="CG14" s="9">
        <v>1.794</v>
      </c>
      <c r="CH14" s="9">
        <v>8.6440000000000001</v>
      </c>
      <c r="CI14" s="9">
        <v>191.41</v>
      </c>
      <c r="CJ14" s="9">
        <v>65.878</v>
      </c>
      <c r="CK14" s="9">
        <v>125.53100000000001</v>
      </c>
      <c r="CL14" s="9">
        <v>183.55500000000001</v>
      </c>
      <c r="CM14" s="9">
        <v>64.084000000000003</v>
      </c>
      <c r="CN14" s="9">
        <v>119.471</v>
      </c>
      <c r="CO14" s="9">
        <v>90.909000000000006</v>
      </c>
      <c r="CP14" s="9">
        <v>29.873999999999999</v>
      </c>
      <c r="CQ14" s="9">
        <v>61.034999999999997</v>
      </c>
      <c r="CR14" s="9">
        <v>92.646000000000001</v>
      </c>
      <c r="CS14" s="9">
        <v>34.21</v>
      </c>
      <c r="CT14" s="9">
        <v>58.436999999999998</v>
      </c>
      <c r="CU14" s="9">
        <v>7.8550000000000004</v>
      </c>
      <c r="CV14" s="9">
        <v>1.794</v>
      </c>
      <c r="CW14" s="9">
        <v>6.06</v>
      </c>
      <c r="CX14" s="9">
        <v>32.405000000000001</v>
      </c>
      <c r="CY14" s="9">
        <v>15.651999999999999</v>
      </c>
      <c r="CZ14" s="9">
        <v>16.751999999999999</v>
      </c>
      <c r="DA14" s="9">
        <v>29.821000000000002</v>
      </c>
      <c r="DB14" s="9">
        <v>15.651999999999999</v>
      </c>
      <c r="DC14" s="9">
        <v>14.169</v>
      </c>
      <c r="DD14" s="9">
        <v>14.406000000000001</v>
      </c>
      <c r="DE14" s="9">
        <v>7.5759999999999996</v>
      </c>
      <c r="DF14" s="9">
        <v>6.83</v>
      </c>
      <c r="DG14" s="9">
        <v>15.414999999999999</v>
      </c>
      <c r="DH14" s="9">
        <v>8.0760000000000005</v>
      </c>
      <c r="DI14" s="9">
        <v>7.3380000000000001</v>
      </c>
      <c r="DJ14" s="9">
        <v>2.5840000000000001</v>
      </c>
      <c r="DK14" s="9">
        <v>0</v>
      </c>
      <c r="DL14" s="9">
        <v>2.5840000000000001</v>
      </c>
      <c r="DM14" s="9">
        <v>64.507000000000005</v>
      </c>
      <c r="DN14" s="9">
        <v>21.942</v>
      </c>
      <c r="DO14" s="9">
        <v>42.564999999999998</v>
      </c>
      <c r="DP14" s="9">
        <v>61.012999999999998</v>
      </c>
      <c r="DQ14" s="9">
        <v>21.077000000000002</v>
      </c>
      <c r="DR14" s="9">
        <v>39.935000000000002</v>
      </c>
      <c r="DS14" s="9">
        <v>24.442</v>
      </c>
      <c r="DT14" s="9">
        <v>7.4619999999999997</v>
      </c>
      <c r="DU14" s="9">
        <v>16.98</v>
      </c>
      <c r="DV14" s="9">
        <v>36.570999999999998</v>
      </c>
      <c r="DW14" s="9">
        <v>13.616</v>
      </c>
      <c r="DX14" s="9">
        <v>22.954999999999998</v>
      </c>
      <c r="DY14" s="9">
        <v>3.4940000000000002</v>
      </c>
      <c r="DZ14" s="9">
        <v>0.86399999999999999</v>
      </c>
      <c r="EA14" s="9">
        <v>2.63</v>
      </c>
      <c r="EB14" s="9">
        <v>32.64</v>
      </c>
      <c r="EC14" s="9">
        <v>6.8550000000000004</v>
      </c>
      <c r="ED14" s="9">
        <v>25.785</v>
      </c>
      <c r="EE14" s="9">
        <v>31.074000000000002</v>
      </c>
      <c r="EF14" s="9">
        <v>6.8550000000000004</v>
      </c>
      <c r="EG14" s="9">
        <v>24.219000000000001</v>
      </c>
      <c r="EH14" s="9">
        <v>17.262</v>
      </c>
      <c r="EI14" s="9">
        <v>4.0750000000000002</v>
      </c>
      <c r="EJ14" s="9">
        <v>13.186999999999999</v>
      </c>
      <c r="EK14" s="9">
        <v>13.811999999999999</v>
      </c>
      <c r="EL14" s="9">
        <v>2.78</v>
      </c>
      <c r="EM14" s="9">
        <v>11.032</v>
      </c>
      <c r="EN14" s="9">
        <v>1.5660000000000001</v>
      </c>
      <c r="EO14" s="9">
        <v>0</v>
      </c>
      <c r="EP14" s="9">
        <v>1.5660000000000001</v>
      </c>
      <c r="EQ14" s="9">
        <v>65.858000000000004</v>
      </c>
      <c r="ER14" s="9">
        <v>22.263999999999999</v>
      </c>
      <c r="ES14" s="9">
        <v>43.594000000000001</v>
      </c>
      <c r="ET14" s="9">
        <v>62.84</v>
      </c>
      <c r="EU14" s="9">
        <v>22.263999999999999</v>
      </c>
      <c r="EV14" s="9">
        <v>40.576000000000001</v>
      </c>
      <c r="EW14" s="9">
        <v>33.04</v>
      </c>
      <c r="EX14" s="9">
        <v>11.42</v>
      </c>
      <c r="EY14" s="9">
        <v>21.62</v>
      </c>
      <c r="EZ14" s="9">
        <v>29.8</v>
      </c>
      <c r="FA14" s="9">
        <v>10.843999999999999</v>
      </c>
      <c r="FB14" s="9">
        <v>18.956</v>
      </c>
      <c r="FC14" s="9">
        <v>3.0169999999999999</v>
      </c>
      <c r="FD14" s="9">
        <v>0</v>
      </c>
      <c r="FE14" s="9">
        <v>3.0169999999999999</v>
      </c>
      <c r="FF14" s="9">
        <v>60.81</v>
      </c>
      <c r="FG14" s="9">
        <v>30.47</v>
      </c>
      <c r="FH14" s="9">
        <v>30.34</v>
      </c>
      <c r="FI14" s="9">
        <v>58.448999999999998</v>
      </c>
      <c r="FJ14" s="9">
        <v>29.54</v>
      </c>
      <c r="FK14" s="9">
        <v>28.908999999999999</v>
      </c>
      <c r="FL14" s="9">
        <v>30.57</v>
      </c>
      <c r="FM14" s="9">
        <v>14.494</v>
      </c>
      <c r="FN14" s="9">
        <v>16.076000000000001</v>
      </c>
      <c r="FO14" s="9">
        <v>27.878</v>
      </c>
      <c r="FP14" s="9">
        <v>15.045999999999999</v>
      </c>
      <c r="FQ14" s="9">
        <v>12.832000000000001</v>
      </c>
      <c r="FR14" s="9">
        <v>2.3610000000000002</v>
      </c>
      <c r="FS14" s="9">
        <v>0.93</v>
      </c>
      <c r="FT14" s="9">
        <v>1.431</v>
      </c>
      <c r="FU14" s="9">
        <v>74.367999999999995</v>
      </c>
      <c r="FV14" s="9">
        <v>23.600999999999999</v>
      </c>
      <c r="FW14" s="9">
        <v>50.767000000000003</v>
      </c>
      <c r="FX14" s="9">
        <v>69.224000000000004</v>
      </c>
      <c r="FY14" s="9">
        <v>22.591999999999999</v>
      </c>
      <c r="FZ14" s="9">
        <v>46.631999999999998</v>
      </c>
      <c r="GA14" s="9">
        <v>25.861000000000001</v>
      </c>
      <c r="GB14" s="9">
        <v>8.3339999999999996</v>
      </c>
      <c r="GC14" s="9">
        <v>17.527000000000001</v>
      </c>
      <c r="GD14" s="9">
        <v>43.362000000000002</v>
      </c>
      <c r="GE14" s="9">
        <v>14.257</v>
      </c>
      <c r="GF14" s="9">
        <v>29.105</v>
      </c>
      <c r="GG14" s="9">
        <v>5.1449999999999996</v>
      </c>
      <c r="GH14" s="9">
        <v>1.0089999999999999</v>
      </c>
      <c r="GI14" s="9">
        <v>4.1349999999999998</v>
      </c>
      <c r="GJ14" s="9">
        <v>91.713999999999999</v>
      </c>
      <c r="GK14" s="9">
        <v>33.039000000000001</v>
      </c>
      <c r="GL14" s="9">
        <v>58.673999999999999</v>
      </c>
      <c r="GM14" s="9">
        <v>89.971999999999994</v>
      </c>
      <c r="GN14" s="9">
        <v>32.731000000000002</v>
      </c>
      <c r="GO14" s="9">
        <v>57.241</v>
      </c>
      <c r="GP14" s="9">
        <v>45.311999999999998</v>
      </c>
      <c r="GQ14" s="9">
        <v>14</v>
      </c>
      <c r="GR14" s="9">
        <v>31.312000000000001</v>
      </c>
      <c r="GS14" s="9">
        <v>44.658999999999999</v>
      </c>
      <c r="GT14" s="9">
        <v>18.73</v>
      </c>
      <c r="GU14" s="9">
        <v>25.928999999999998</v>
      </c>
      <c r="GV14" s="9">
        <v>1.742</v>
      </c>
      <c r="GW14" s="9">
        <v>0.309</v>
      </c>
      <c r="GX14" s="9">
        <v>1.4330000000000001</v>
      </c>
      <c r="GY14" s="9">
        <v>45.792999999999999</v>
      </c>
      <c r="GZ14" s="9">
        <v>18.405000000000001</v>
      </c>
      <c r="HA14" s="9">
        <v>27.388000000000002</v>
      </c>
      <c r="HB14" s="9">
        <v>42.744999999999997</v>
      </c>
      <c r="HC14" s="9">
        <v>17.928999999999998</v>
      </c>
      <c r="HD14" s="9">
        <v>24.815999999999999</v>
      </c>
      <c r="HE14" s="9">
        <v>26.212</v>
      </c>
      <c r="HF14" s="9">
        <v>10.442</v>
      </c>
      <c r="HG14" s="9">
        <v>15.77</v>
      </c>
      <c r="HH14" s="9">
        <v>16.533000000000001</v>
      </c>
      <c r="HI14" s="9">
        <v>7.4870000000000001</v>
      </c>
      <c r="HJ14" s="9">
        <v>9.0459999999999994</v>
      </c>
      <c r="HK14" s="9">
        <v>3.048</v>
      </c>
      <c r="HL14" s="9">
        <v>0.47599999999999998</v>
      </c>
      <c r="HM14" s="9">
        <v>2.5720000000000001</v>
      </c>
      <c r="HN14" s="9">
        <v>11.939</v>
      </c>
      <c r="HO14" s="9">
        <v>6.4850000000000003</v>
      </c>
      <c r="HP14" s="9">
        <v>5.4539999999999997</v>
      </c>
      <c r="HQ14" s="9">
        <v>11.435</v>
      </c>
      <c r="HR14" s="9">
        <v>6.4850000000000003</v>
      </c>
      <c r="HS14" s="9">
        <v>4.95</v>
      </c>
      <c r="HT14" s="9">
        <v>7.9290000000000003</v>
      </c>
      <c r="HU14" s="9">
        <v>4.673</v>
      </c>
      <c r="HV14" s="9">
        <v>3.2559999999999998</v>
      </c>
      <c r="HW14" s="9">
        <v>3.5070000000000001</v>
      </c>
      <c r="HX14" s="9">
        <v>1.8120000000000001</v>
      </c>
      <c r="HY14" s="9">
        <v>1.6950000000000001</v>
      </c>
      <c r="HZ14" s="9">
        <v>0.503</v>
      </c>
      <c r="IA14" s="9">
        <v>0</v>
      </c>
      <c r="IB14" s="9">
        <v>0.503</v>
      </c>
      <c r="IC14" s="9">
        <v>81.87</v>
      </c>
      <c r="ID14" s="9">
        <v>33.375999999999998</v>
      </c>
      <c r="IE14" s="9">
        <v>48.494</v>
      </c>
      <c r="IF14" s="9">
        <v>78.177999999999997</v>
      </c>
      <c r="IG14" s="9">
        <v>31.509</v>
      </c>
      <c r="IH14" s="9">
        <v>46.668999999999997</v>
      </c>
      <c r="II14" s="9">
        <v>39.74</v>
      </c>
      <c r="IJ14" s="9">
        <v>17.257000000000001</v>
      </c>
      <c r="IK14" s="9">
        <v>22.483000000000001</v>
      </c>
      <c r="IL14" s="9">
        <v>38.438000000000002</v>
      </c>
      <c r="IM14" s="9">
        <v>14.252000000000001</v>
      </c>
      <c r="IN14" s="9">
        <v>24.186</v>
      </c>
      <c r="IO14" s="9">
        <v>3.6920000000000002</v>
      </c>
      <c r="IP14" s="9">
        <v>1.867</v>
      </c>
      <c r="IQ14" s="9">
        <v>1.825</v>
      </c>
    </row>
    <row r="15" spans="1:251">
      <c r="A15" s="10">
        <v>43497</v>
      </c>
      <c r="B15" s="9">
        <v>29.079000000000001</v>
      </c>
      <c r="C15" s="9">
        <v>32.396000000000001</v>
      </c>
      <c r="D15" s="9">
        <v>19.004000000000001</v>
      </c>
      <c r="E15" s="9">
        <v>13.391999999999999</v>
      </c>
      <c r="F15" s="9">
        <v>32.587000000000003</v>
      </c>
      <c r="G15" s="9">
        <v>16.899000000000001</v>
      </c>
      <c r="H15" s="9">
        <v>15.686999999999999</v>
      </c>
      <c r="I15" s="9">
        <v>5.3540000000000001</v>
      </c>
      <c r="J15" s="9">
        <v>2.5030000000000001</v>
      </c>
      <c r="K15" s="9">
        <v>2.85</v>
      </c>
      <c r="L15" s="9">
        <v>104.929</v>
      </c>
      <c r="M15" s="9">
        <v>35.384999999999998</v>
      </c>
      <c r="N15" s="9">
        <v>69.545000000000002</v>
      </c>
      <c r="O15" s="9">
        <v>101.164</v>
      </c>
      <c r="P15" s="9">
        <v>34.783999999999999</v>
      </c>
      <c r="Q15" s="9">
        <v>66.379000000000005</v>
      </c>
      <c r="R15" s="9">
        <v>38.131999999999998</v>
      </c>
      <c r="S15" s="9">
        <v>11.680999999999999</v>
      </c>
      <c r="T15" s="9">
        <v>26.451000000000001</v>
      </c>
      <c r="U15" s="9">
        <v>63.030999999999999</v>
      </c>
      <c r="V15" s="9">
        <v>23.103000000000002</v>
      </c>
      <c r="W15" s="9">
        <v>39.927999999999997</v>
      </c>
      <c r="X15" s="9">
        <v>3.766</v>
      </c>
      <c r="Y15" s="9">
        <v>0.6</v>
      </c>
      <c r="Z15" s="9">
        <v>3.165</v>
      </c>
      <c r="AA15" s="9">
        <v>123.88500000000001</v>
      </c>
      <c r="AB15" s="9">
        <v>48.960999999999999</v>
      </c>
      <c r="AC15" s="9">
        <v>74.923000000000002</v>
      </c>
      <c r="AD15" s="9">
        <v>115.901</v>
      </c>
      <c r="AE15" s="9">
        <v>45.567999999999998</v>
      </c>
      <c r="AF15" s="9">
        <v>70.332999999999998</v>
      </c>
      <c r="AG15" s="9">
        <v>54.402000000000001</v>
      </c>
      <c r="AH15" s="9">
        <v>23.161000000000001</v>
      </c>
      <c r="AI15" s="9">
        <v>31.241</v>
      </c>
      <c r="AJ15" s="9">
        <v>61.499000000000002</v>
      </c>
      <c r="AK15" s="9">
        <v>22.407</v>
      </c>
      <c r="AL15" s="9">
        <v>39.093000000000004</v>
      </c>
      <c r="AM15" s="9">
        <v>7.984</v>
      </c>
      <c r="AN15" s="9">
        <v>3.3929999999999998</v>
      </c>
      <c r="AO15" s="9">
        <v>4.59</v>
      </c>
      <c r="AP15" s="9">
        <v>40.497999999999998</v>
      </c>
      <c r="AQ15" s="9">
        <v>20.477</v>
      </c>
      <c r="AR15" s="9">
        <v>20.021999999999998</v>
      </c>
      <c r="AS15" s="9">
        <v>38.590000000000003</v>
      </c>
      <c r="AT15" s="9">
        <v>18.568000000000001</v>
      </c>
      <c r="AU15" s="9">
        <v>20.021999999999998</v>
      </c>
      <c r="AV15" s="9">
        <v>19.93</v>
      </c>
      <c r="AW15" s="9">
        <v>12.038</v>
      </c>
      <c r="AX15" s="9">
        <v>7.8920000000000003</v>
      </c>
      <c r="AY15" s="9">
        <v>18.66</v>
      </c>
      <c r="AZ15" s="9">
        <v>6.53</v>
      </c>
      <c r="BA15" s="9">
        <v>12.13</v>
      </c>
      <c r="BB15" s="9">
        <v>1.909</v>
      </c>
      <c r="BC15" s="9">
        <v>1.909</v>
      </c>
      <c r="BD15" s="9">
        <v>0</v>
      </c>
      <c r="BE15" s="9">
        <v>21.414999999999999</v>
      </c>
      <c r="BF15" s="9">
        <v>9.9920000000000009</v>
      </c>
      <c r="BG15" s="9">
        <v>11.423</v>
      </c>
      <c r="BH15" s="9">
        <v>18.257999999999999</v>
      </c>
      <c r="BI15" s="9">
        <v>8.734</v>
      </c>
      <c r="BJ15" s="9">
        <v>9.5239999999999991</v>
      </c>
      <c r="BK15" s="9">
        <v>13.91</v>
      </c>
      <c r="BL15" s="9">
        <v>6.6340000000000003</v>
      </c>
      <c r="BM15" s="9">
        <v>7.2759999999999998</v>
      </c>
      <c r="BN15" s="9">
        <v>4.3479999999999999</v>
      </c>
      <c r="BO15" s="9">
        <v>2.1</v>
      </c>
      <c r="BP15" s="9">
        <v>2.2480000000000002</v>
      </c>
      <c r="BQ15" s="9">
        <v>3.157</v>
      </c>
      <c r="BR15" s="9">
        <v>1.258</v>
      </c>
      <c r="BS15" s="9">
        <v>1.899</v>
      </c>
      <c r="BT15" s="9">
        <v>221.52199999999999</v>
      </c>
      <c r="BU15" s="9">
        <v>85.418999999999997</v>
      </c>
      <c r="BV15" s="9">
        <v>136.10300000000001</v>
      </c>
      <c r="BW15" s="9">
        <v>213.72200000000001</v>
      </c>
      <c r="BX15" s="9">
        <v>82.796000000000006</v>
      </c>
      <c r="BY15" s="9">
        <v>130.92599999999999</v>
      </c>
      <c r="BZ15" s="9">
        <v>108.351</v>
      </c>
      <c r="CA15" s="9">
        <v>43.478000000000002</v>
      </c>
      <c r="CB15" s="9">
        <v>64.873999999999995</v>
      </c>
      <c r="CC15" s="9">
        <v>105.371</v>
      </c>
      <c r="CD15" s="9">
        <v>39.319000000000003</v>
      </c>
      <c r="CE15" s="9">
        <v>66.052000000000007</v>
      </c>
      <c r="CF15" s="9">
        <v>7.8</v>
      </c>
      <c r="CG15" s="9">
        <v>2.6219999999999999</v>
      </c>
      <c r="CH15" s="9">
        <v>5.1779999999999999</v>
      </c>
      <c r="CI15" s="9">
        <v>188.03399999999999</v>
      </c>
      <c r="CJ15" s="9">
        <v>70.95</v>
      </c>
      <c r="CK15" s="9">
        <v>117.08499999999999</v>
      </c>
      <c r="CL15" s="9">
        <v>182.667</v>
      </c>
      <c r="CM15" s="9">
        <v>68.736000000000004</v>
      </c>
      <c r="CN15" s="9">
        <v>113.931</v>
      </c>
      <c r="CO15" s="9">
        <v>95.801000000000002</v>
      </c>
      <c r="CP15" s="9">
        <v>38.465000000000003</v>
      </c>
      <c r="CQ15" s="9">
        <v>57.335999999999999</v>
      </c>
      <c r="CR15" s="9">
        <v>86.866</v>
      </c>
      <c r="CS15" s="9">
        <v>30.271000000000001</v>
      </c>
      <c r="CT15" s="9">
        <v>56.594999999999999</v>
      </c>
      <c r="CU15" s="9">
        <v>5.3680000000000003</v>
      </c>
      <c r="CV15" s="9">
        <v>2.214</v>
      </c>
      <c r="CW15" s="9">
        <v>3.1539999999999999</v>
      </c>
      <c r="CX15" s="9">
        <v>33.488</v>
      </c>
      <c r="CY15" s="9">
        <v>14.468999999999999</v>
      </c>
      <c r="CZ15" s="9">
        <v>19.018999999999998</v>
      </c>
      <c r="DA15" s="9">
        <v>31.055</v>
      </c>
      <c r="DB15" s="9">
        <v>14.061</v>
      </c>
      <c r="DC15" s="9">
        <v>16.995000000000001</v>
      </c>
      <c r="DD15" s="9">
        <v>12.551</v>
      </c>
      <c r="DE15" s="9">
        <v>5.0129999999999999</v>
      </c>
      <c r="DF15" s="9">
        <v>7.5380000000000003</v>
      </c>
      <c r="DG15" s="9">
        <v>18.504999999999999</v>
      </c>
      <c r="DH15" s="9">
        <v>9.048</v>
      </c>
      <c r="DI15" s="9">
        <v>9.4570000000000007</v>
      </c>
      <c r="DJ15" s="9">
        <v>2.4319999999999999</v>
      </c>
      <c r="DK15" s="9">
        <v>0.40799999999999997</v>
      </c>
      <c r="DL15" s="9">
        <v>2.024</v>
      </c>
      <c r="DM15" s="9">
        <v>64.254999999999995</v>
      </c>
      <c r="DN15" s="9">
        <v>21.361000000000001</v>
      </c>
      <c r="DO15" s="9">
        <v>42.893999999999998</v>
      </c>
      <c r="DP15" s="9">
        <v>61.463000000000001</v>
      </c>
      <c r="DQ15" s="9">
        <v>21.361000000000001</v>
      </c>
      <c r="DR15" s="9">
        <v>40.101999999999997</v>
      </c>
      <c r="DS15" s="9">
        <v>27.321000000000002</v>
      </c>
      <c r="DT15" s="9">
        <v>9.7469999999999999</v>
      </c>
      <c r="DU15" s="9">
        <v>17.574000000000002</v>
      </c>
      <c r="DV15" s="9">
        <v>34.143000000000001</v>
      </c>
      <c r="DW15" s="9">
        <v>11.614000000000001</v>
      </c>
      <c r="DX15" s="9">
        <v>22.527999999999999</v>
      </c>
      <c r="DY15" s="9">
        <v>2.7919999999999998</v>
      </c>
      <c r="DZ15" s="9">
        <v>0</v>
      </c>
      <c r="EA15" s="9">
        <v>2.7919999999999998</v>
      </c>
      <c r="EB15" s="9">
        <v>37.055</v>
      </c>
      <c r="EC15" s="9">
        <v>12.009</v>
      </c>
      <c r="ED15" s="9">
        <v>25.045999999999999</v>
      </c>
      <c r="EE15" s="9">
        <v>36.235999999999997</v>
      </c>
      <c r="EF15" s="9">
        <v>11.554</v>
      </c>
      <c r="EG15" s="9">
        <v>24.683</v>
      </c>
      <c r="EH15" s="9">
        <v>13.114000000000001</v>
      </c>
      <c r="EI15" s="9">
        <v>4.1269999999999998</v>
      </c>
      <c r="EJ15" s="9">
        <v>8.9879999999999995</v>
      </c>
      <c r="EK15" s="9">
        <v>23.122</v>
      </c>
      <c r="EL15" s="9">
        <v>7.4269999999999996</v>
      </c>
      <c r="EM15" s="9">
        <v>15.695</v>
      </c>
      <c r="EN15" s="9">
        <v>0.81899999999999995</v>
      </c>
      <c r="EO15" s="9">
        <v>0.45500000000000002</v>
      </c>
      <c r="EP15" s="9">
        <v>0.36399999999999999</v>
      </c>
      <c r="EQ15" s="9">
        <v>68.28</v>
      </c>
      <c r="ER15" s="9">
        <v>27.32</v>
      </c>
      <c r="ES15" s="9">
        <v>40.96</v>
      </c>
      <c r="ET15" s="9">
        <v>66.971999999999994</v>
      </c>
      <c r="EU15" s="9">
        <v>26.911000000000001</v>
      </c>
      <c r="EV15" s="9">
        <v>40.061</v>
      </c>
      <c r="EW15" s="9">
        <v>41.984000000000002</v>
      </c>
      <c r="EX15" s="9">
        <v>18.100999999999999</v>
      </c>
      <c r="EY15" s="9">
        <v>23.882999999999999</v>
      </c>
      <c r="EZ15" s="9">
        <v>24.988</v>
      </c>
      <c r="FA15" s="9">
        <v>8.81</v>
      </c>
      <c r="FB15" s="9">
        <v>16.178000000000001</v>
      </c>
      <c r="FC15" s="9">
        <v>1.3080000000000001</v>
      </c>
      <c r="FD15" s="9">
        <v>0.40799999999999997</v>
      </c>
      <c r="FE15" s="9">
        <v>0.9</v>
      </c>
      <c r="FF15" s="9">
        <v>51.932000000000002</v>
      </c>
      <c r="FG15" s="9">
        <v>24.728999999999999</v>
      </c>
      <c r="FH15" s="9">
        <v>27.202000000000002</v>
      </c>
      <c r="FI15" s="9">
        <v>49.05</v>
      </c>
      <c r="FJ15" s="9">
        <v>22.97</v>
      </c>
      <c r="FK15" s="9">
        <v>26.08</v>
      </c>
      <c r="FL15" s="9">
        <v>25.931999999999999</v>
      </c>
      <c r="FM15" s="9">
        <v>11.504</v>
      </c>
      <c r="FN15" s="9">
        <v>14.428000000000001</v>
      </c>
      <c r="FO15" s="9">
        <v>23.117999999999999</v>
      </c>
      <c r="FP15" s="9">
        <v>11.467000000000001</v>
      </c>
      <c r="FQ15" s="9">
        <v>11.651999999999999</v>
      </c>
      <c r="FR15" s="9">
        <v>2.8809999999999998</v>
      </c>
      <c r="FS15" s="9">
        <v>1.7589999999999999</v>
      </c>
      <c r="FT15" s="9">
        <v>1.1220000000000001</v>
      </c>
      <c r="FU15" s="9">
        <v>78.195999999999998</v>
      </c>
      <c r="FV15" s="9">
        <v>27.901</v>
      </c>
      <c r="FW15" s="9">
        <v>50.295000000000002</v>
      </c>
      <c r="FX15" s="9">
        <v>76.16</v>
      </c>
      <c r="FY15" s="9">
        <v>27.901</v>
      </c>
      <c r="FZ15" s="9">
        <v>48.259</v>
      </c>
      <c r="GA15" s="9">
        <v>32.725999999999999</v>
      </c>
      <c r="GB15" s="9">
        <v>12.914</v>
      </c>
      <c r="GC15" s="9">
        <v>19.812000000000001</v>
      </c>
      <c r="GD15" s="9">
        <v>43.433999999999997</v>
      </c>
      <c r="GE15" s="9">
        <v>14.987</v>
      </c>
      <c r="GF15" s="9">
        <v>28.446999999999999</v>
      </c>
      <c r="GG15" s="9">
        <v>2.036</v>
      </c>
      <c r="GH15" s="9">
        <v>0</v>
      </c>
      <c r="GI15" s="9">
        <v>2.036</v>
      </c>
      <c r="GJ15" s="9">
        <v>92.921000000000006</v>
      </c>
      <c r="GK15" s="9">
        <v>35.292000000000002</v>
      </c>
      <c r="GL15" s="9">
        <v>57.628999999999998</v>
      </c>
      <c r="GM15" s="9">
        <v>90.4</v>
      </c>
      <c r="GN15" s="9">
        <v>34.427999999999997</v>
      </c>
      <c r="GO15" s="9">
        <v>55.972000000000001</v>
      </c>
      <c r="GP15" s="9">
        <v>46.683999999999997</v>
      </c>
      <c r="GQ15" s="9">
        <v>18.341000000000001</v>
      </c>
      <c r="GR15" s="9">
        <v>28.343</v>
      </c>
      <c r="GS15" s="9">
        <v>43.716000000000001</v>
      </c>
      <c r="GT15" s="9">
        <v>16.087</v>
      </c>
      <c r="GU15" s="9">
        <v>27.629000000000001</v>
      </c>
      <c r="GV15" s="9">
        <v>2.5209999999999999</v>
      </c>
      <c r="GW15" s="9">
        <v>0.86399999999999999</v>
      </c>
      <c r="GX15" s="9">
        <v>1.6579999999999999</v>
      </c>
      <c r="GY15" s="9">
        <v>39.006999999999998</v>
      </c>
      <c r="GZ15" s="9">
        <v>17.78</v>
      </c>
      <c r="HA15" s="9">
        <v>21.227</v>
      </c>
      <c r="HB15" s="9">
        <v>35.764000000000003</v>
      </c>
      <c r="HC15" s="9">
        <v>16.021000000000001</v>
      </c>
      <c r="HD15" s="9">
        <v>19.742999999999999</v>
      </c>
      <c r="HE15" s="9">
        <v>22.882999999999999</v>
      </c>
      <c r="HF15" s="9">
        <v>9.8780000000000001</v>
      </c>
      <c r="HG15" s="9">
        <v>13.005000000000001</v>
      </c>
      <c r="HH15" s="9">
        <v>12.881</v>
      </c>
      <c r="HI15" s="9">
        <v>6.1429999999999998</v>
      </c>
      <c r="HJ15" s="9">
        <v>6.7380000000000004</v>
      </c>
      <c r="HK15" s="9">
        <v>3.2429999999999999</v>
      </c>
      <c r="HL15" s="9">
        <v>1.7589999999999999</v>
      </c>
      <c r="HM15" s="9">
        <v>1.484</v>
      </c>
      <c r="HN15" s="9">
        <v>11.398</v>
      </c>
      <c r="HO15" s="9">
        <v>4.4450000000000003</v>
      </c>
      <c r="HP15" s="9">
        <v>6.952</v>
      </c>
      <c r="HQ15" s="9">
        <v>11.398</v>
      </c>
      <c r="HR15" s="9">
        <v>4.4450000000000003</v>
      </c>
      <c r="HS15" s="9">
        <v>6.952</v>
      </c>
      <c r="HT15" s="9">
        <v>6.0579999999999998</v>
      </c>
      <c r="HU15" s="9">
        <v>2.3439999999999999</v>
      </c>
      <c r="HV15" s="9">
        <v>3.7130000000000001</v>
      </c>
      <c r="HW15" s="9">
        <v>5.34</v>
      </c>
      <c r="HX15" s="9">
        <v>2.101</v>
      </c>
      <c r="HY15" s="9">
        <v>3.2389999999999999</v>
      </c>
      <c r="HZ15" s="9">
        <v>0</v>
      </c>
      <c r="IA15" s="9">
        <v>0</v>
      </c>
      <c r="IB15" s="9">
        <v>0</v>
      </c>
      <c r="IC15" s="9">
        <v>76.231999999999999</v>
      </c>
      <c r="ID15" s="9">
        <v>28.245000000000001</v>
      </c>
      <c r="IE15" s="9">
        <v>47.987000000000002</v>
      </c>
      <c r="IF15" s="9">
        <v>71.869</v>
      </c>
      <c r="IG15" s="9">
        <v>26.620999999999999</v>
      </c>
      <c r="IH15" s="9">
        <v>45.247999999999998</v>
      </c>
      <c r="II15" s="9">
        <v>35.634</v>
      </c>
      <c r="IJ15" s="9">
        <v>11.115</v>
      </c>
      <c r="IK15" s="9">
        <v>24.518999999999998</v>
      </c>
      <c r="IL15" s="9">
        <v>36.234999999999999</v>
      </c>
      <c r="IM15" s="9">
        <v>15.506</v>
      </c>
      <c r="IN15" s="9">
        <v>20.728999999999999</v>
      </c>
      <c r="IO15" s="9">
        <v>4.3630000000000004</v>
      </c>
      <c r="IP15" s="9">
        <v>1.6240000000000001</v>
      </c>
      <c r="IQ15" s="9">
        <v>2.7389999999999999</v>
      </c>
    </row>
    <row r="16" spans="1:251">
      <c r="A16" s="10">
        <v>43862</v>
      </c>
      <c r="B16" s="9">
        <v>27.143999999999998</v>
      </c>
      <c r="C16" s="9">
        <v>28.170999999999999</v>
      </c>
      <c r="D16" s="9">
        <v>15.465999999999999</v>
      </c>
      <c r="E16" s="9">
        <v>12.706</v>
      </c>
      <c r="F16" s="9">
        <v>28.279</v>
      </c>
      <c r="G16" s="9">
        <v>13.84</v>
      </c>
      <c r="H16" s="9">
        <v>14.439</v>
      </c>
      <c r="I16" s="9">
        <v>8.11</v>
      </c>
      <c r="J16" s="9">
        <v>3.1869999999999998</v>
      </c>
      <c r="K16" s="9">
        <v>4.923</v>
      </c>
      <c r="L16" s="9">
        <v>107.214</v>
      </c>
      <c r="M16" s="9">
        <v>29.128</v>
      </c>
      <c r="N16" s="9">
        <v>78.084999999999994</v>
      </c>
      <c r="O16" s="9">
        <v>100.464</v>
      </c>
      <c r="P16" s="9">
        <v>27.8</v>
      </c>
      <c r="Q16" s="9">
        <v>72.664000000000001</v>
      </c>
      <c r="R16" s="9">
        <v>45.091000000000001</v>
      </c>
      <c r="S16" s="9">
        <v>13.323</v>
      </c>
      <c r="T16" s="9">
        <v>31.766999999999999</v>
      </c>
      <c r="U16" s="9">
        <v>55.374000000000002</v>
      </c>
      <c r="V16" s="9">
        <v>14.477</v>
      </c>
      <c r="W16" s="9">
        <v>40.896000000000001</v>
      </c>
      <c r="X16" s="9">
        <v>6.75</v>
      </c>
      <c r="Y16" s="9">
        <v>1.3280000000000001</v>
      </c>
      <c r="Z16" s="9">
        <v>5.4210000000000003</v>
      </c>
      <c r="AA16" s="9">
        <v>131.07400000000001</v>
      </c>
      <c r="AB16" s="9">
        <v>54.488</v>
      </c>
      <c r="AC16" s="9">
        <v>76.585999999999999</v>
      </c>
      <c r="AD16" s="9">
        <v>124.16200000000001</v>
      </c>
      <c r="AE16" s="9">
        <v>52.2</v>
      </c>
      <c r="AF16" s="9">
        <v>71.962000000000003</v>
      </c>
      <c r="AG16" s="9">
        <v>70.236999999999995</v>
      </c>
      <c r="AH16" s="9">
        <v>30.157</v>
      </c>
      <c r="AI16" s="9">
        <v>40.081000000000003</v>
      </c>
      <c r="AJ16" s="9">
        <v>53.924999999999997</v>
      </c>
      <c r="AK16" s="9">
        <v>22.044</v>
      </c>
      <c r="AL16" s="9">
        <v>31.881</v>
      </c>
      <c r="AM16" s="9">
        <v>6.9109999999999996</v>
      </c>
      <c r="AN16" s="9">
        <v>2.2869999999999999</v>
      </c>
      <c r="AO16" s="9">
        <v>4.6239999999999997</v>
      </c>
      <c r="AP16" s="9">
        <v>39.932000000000002</v>
      </c>
      <c r="AQ16" s="9">
        <v>22.158999999999999</v>
      </c>
      <c r="AR16" s="9">
        <v>17.773</v>
      </c>
      <c r="AS16" s="9">
        <v>36.875999999999998</v>
      </c>
      <c r="AT16" s="9">
        <v>20.303999999999998</v>
      </c>
      <c r="AU16" s="9">
        <v>16.571999999999999</v>
      </c>
      <c r="AV16" s="9">
        <v>23.016999999999999</v>
      </c>
      <c r="AW16" s="9">
        <v>12.891999999999999</v>
      </c>
      <c r="AX16" s="9">
        <v>10.125</v>
      </c>
      <c r="AY16" s="9">
        <v>13.859</v>
      </c>
      <c r="AZ16" s="9">
        <v>7.4119999999999999</v>
      </c>
      <c r="BA16" s="9">
        <v>6.4470000000000001</v>
      </c>
      <c r="BB16" s="9">
        <v>3.056</v>
      </c>
      <c r="BC16" s="9">
        <v>1.855</v>
      </c>
      <c r="BD16" s="9">
        <v>1.2010000000000001</v>
      </c>
      <c r="BE16" s="9">
        <v>16.744</v>
      </c>
      <c r="BF16" s="9">
        <v>8.2789999999999999</v>
      </c>
      <c r="BG16" s="9">
        <v>8.4649999999999999</v>
      </c>
      <c r="BH16" s="9">
        <v>13.664</v>
      </c>
      <c r="BI16" s="9">
        <v>6.5019999999999998</v>
      </c>
      <c r="BJ16" s="9">
        <v>7.1619999999999999</v>
      </c>
      <c r="BK16" s="9">
        <v>7.7779999999999996</v>
      </c>
      <c r="BL16" s="9">
        <v>2.3660000000000001</v>
      </c>
      <c r="BM16" s="9">
        <v>5.4119999999999999</v>
      </c>
      <c r="BN16" s="9">
        <v>5.8860000000000001</v>
      </c>
      <c r="BO16" s="9">
        <v>4.1360000000000001</v>
      </c>
      <c r="BP16" s="9">
        <v>1.75</v>
      </c>
      <c r="BQ16" s="9">
        <v>3.08</v>
      </c>
      <c r="BR16" s="9">
        <v>1.7769999999999999</v>
      </c>
      <c r="BS16" s="9">
        <v>1.3029999999999999</v>
      </c>
      <c r="BT16" s="9">
        <v>231.32499999999999</v>
      </c>
      <c r="BU16" s="9">
        <v>84.204999999999998</v>
      </c>
      <c r="BV16" s="9">
        <v>147.12100000000001</v>
      </c>
      <c r="BW16" s="9">
        <v>219.93700000000001</v>
      </c>
      <c r="BX16" s="9">
        <v>82.081999999999994</v>
      </c>
      <c r="BY16" s="9">
        <v>137.85499999999999</v>
      </c>
      <c r="BZ16" s="9">
        <v>96.936000000000007</v>
      </c>
      <c r="CA16" s="9">
        <v>35.069000000000003</v>
      </c>
      <c r="CB16" s="9">
        <v>61.866999999999997</v>
      </c>
      <c r="CC16" s="9">
        <v>123.001</v>
      </c>
      <c r="CD16" s="9">
        <v>47.012999999999998</v>
      </c>
      <c r="CE16" s="9">
        <v>75.988</v>
      </c>
      <c r="CF16" s="9">
        <v>11.388</v>
      </c>
      <c r="CG16" s="9">
        <v>2.1230000000000002</v>
      </c>
      <c r="CH16" s="9">
        <v>9.266</v>
      </c>
      <c r="CI16" s="9">
        <v>203.291</v>
      </c>
      <c r="CJ16" s="9">
        <v>72.013000000000005</v>
      </c>
      <c r="CK16" s="9">
        <v>131.27699999999999</v>
      </c>
      <c r="CL16" s="9">
        <v>194.72399999999999</v>
      </c>
      <c r="CM16" s="9">
        <v>70.263000000000005</v>
      </c>
      <c r="CN16" s="9">
        <v>124.461</v>
      </c>
      <c r="CO16" s="9">
        <v>83.103999999999999</v>
      </c>
      <c r="CP16" s="9">
        <v>28.85</v>
      </c>
      <c r="CQ16" s="9">
        <v>54.255000000000003</v>
      </c>
      <c r="CR16" s="9">
        <v>111.619</v>
      </c>
      <c r="CS16" s="9">
        <v>41.412999999999997</v>
      </c>
      <c r="CT16" s="9">
        <v>70.206000000000003</v>
      </c>
      <c r="CU16" s="9">
        <v>8.5670000000000002</v>
      </c>
      <c r="CV16" s="9">
        <v>1.75</v>
      </c>
      <c r="CW16" s="9">
        <v>6.8170000000000002</v>
      </c>
      <c r="CX16" s="9">
        <v>28.035</v>
      </c>
      <c r="CY16" s="9">
        <v>12.191000000000001</v>
      </c>
      <c r="CZ16" s="9">
        <v>15.843999999999999</v>
      </c>
      <c r="DA16" s="9">
        <v>25.213999999999999</v>
      </c>
      <c r="DB16" s="9">
        <v>11.819000000000001</v>
      </c>
      <c r="DC16" s="9">
        <v>13.395</v>
      </c>
      <c r="DD16" s="9">
        <v>13.832000000000001</v>
      </c>
      <c r="DE16" s="9">
        <v>6.2190000000000003</v>
      </c>
      <c r="DF16" s="9">
        <v>7.6120000000000001</v>
      </c>
      <c r="DG16" s="9">
        <v>11.382</v>
      </c>
      <c r="DH16" s="9">
        <v>5.6</v>
      </c>
      <c r="DI16" s="9">
        <v>5.782</v>
      </c>
      <c r="DJ16" s="9">
        <v>2.8210000000000002</v>
      </c>
      <c r="DK16" s="9">
        <v>0.372</v>
      </c>
      <c r="DL16" s="9">
        <v>2.4489999999999998</v>
      </c>
      <c r="DM16" s="9">
        <v>83.1</v>
      </c>
      <c r="DN16" s="9">
        <v>26.611000000000001</v>
      </c>
      <c r="DO16" s="9">
        <v>56.49</v>
      </c>
      <c r="DP16" s="9">
        <v>77.462999999999994</v>
      </c>
      <c r="DQ16" s="9">
        <v>24.88</v>
      </c>
      <c r="DR16" s="9">
        <v>52.582999999999998</v>
      </c>
      <c r="DS16" s="9">
        <v>27.187000000000001</v>
      </c>
      <c r="DT16" s="9">
        <v>7.1020000000000003</v>
      </c>
      <c r="DU16" s="9">
        <v>20.084</v>
      </c>
      <c r="DV16" s="9">
        <v>50.276000000000003</v>
      </c>
      <c r="DW16" s="9">
        <v>17.777999999999999</v>
      </c>
      <c r="DX16" s="9">
        <v>32.497999999999998</v>
      </c>
      <c r="DY16" s="9">
        <v>5.6379999999999999</v>
      </c>
      <c r="DZ16" s="9">
        <v>1.7310000000000001</v>
      </c>
      <c r="EA16" s="9">
        <v>3.907</v>
      </c>
      <c r="EB16" s="9">
        <v>34.154000000000003</v>
      </c>
      <c r="EC16" s="9">
        <v>9.0239999999999991</v>
      </c>
      <c r="ED16" s="9">
        <v>25.13</v>
      </c>
      <c r="EE16" s="9">
        <v>33.68</v>
      </c>
      <c r="EF16" s="9">
        <v>9.0239999999999991</v>
      </c>
      <c r="EG16" s="9">
        <v>24.655999999999999</v>
      </c>
      <c r="EH16" s="9">
        <v>18.074000000000002</v>
      </c>
      <c r="EI16" s="9">
        <v>4.9210000000000003</v>
      </c>
      <c r="EJ16" s="9">
        <v>13.153</v>
      </c>
      <c r="EK16" s="9">
        <v>15.606999999999999</v>
      </c>
      <c r="EL16" s="9">
        <v>4.1029999999999998</v>
      </c>
      <c r="EM16" s="9">
        <v>11.503</v>
      </c>
      <c r="EN16" s="9">
        <v>0.47399999999999998</v>
      </c>
      <c r="EO16" s="9">
        <v>0</v>
      </c>
      <c r="EP16" s="9">
        <v>0.47399999999999998</v>
      </c>
      <c r="EQ16" s="9">
        <v>68.087999999999994</v>
      </c>
      <c r="ER16" s="9">
        <v>25.366</v>
      </c>
      <c r="ES16" s="9">
        <v>42.722000000000001</v>
      </c>
      <c r="ET16" s="9">
        <v>65.736000000000004</v>
      </c>
      <c r="EU16" s="9">
        <v>24.974</v>
      </c>
      <c r="EV16" s="9">
        <v>40.762</v>
      </c>
      <c r="EW16" s="9">
        <v>30.509</v>
      </c>
      <c r="EX16" s="9">
        <v>11.352</v>
      </c>
      <c r="EY16" s="9">
        <v>19.158000000000001</v>
      </c>
      <c r="EZ16" s="9">
        <v>35.226999999999997</v>
      </c>
      <c r="FA16" s="9">
        <v>13.622999999999999</v>
      </c>
      <c r="FB16" s="9">
        <v>21.603999999999999</v>
      </c>
      <c r="FC16" s="9">
        <v>2.3519999999999999</v>
      </c>
      <c r="FD16" s="9">
        <v>0.39200000000000002</v>
      </c>
      <c r="FE16" s="9">
        <v>1.96</v>
      </c>
      <c r="FF16" s="9">
        <v>45.981999999999999</v>
      </c>
      <c r="FG16" s="9">
        <v>23.204000000000001</v>
      </c>
      <c r="FH16" s="9">
        <v>22.779</v>
      </c>
      <c r="FI16" s="9">
        <v>43.058</v>
      </c>
      <c r="FJ16" s="9">
        <v>23.204000000000001</v>
      </c>
      <c r="FK16" s="9">
        <v>19.855</v>
      </c>
      <c r="FL16" s="9">
        <v>21.166</v>
      </c>
      <c r="FM16" s="9">
        <v>11.694000000000001</v>
      </c>
      <c r="FN16" s="9">
        <v>9.4719999999999995</v>
      </c>
      <c r="FO16" s="9">
        <v>21.891999999999999</v>
      </c>
      <c r="FP16" s="9">
        <v>11.509</v>
      </c>
      <c r="FQ16" s="9">
        <v>10.382999999999999</v>
      </c>
      <c r="FR16" s="9">
        <v>2.9239999999999999</v>
      </c>
      <c r="FS16" s="9">
        <v>0</v>
      </c>
      <c r="FT16" s="9">
        <v>2.9239999999999999</v>
      </c>
      <c r="FU16" s="9">
        <v>95.004000000000005</v>
      </c>
      <c r="FV16" s="9">
        <v>32.478000000000002</v>
      </c>
      <c r="FW16" s="9">
        <v>62.526000000000003</v>
      </c>
      <c r="FX16" s="9">
        <v>88.923000000000002</v>
      </c>
      <c r="FY16" s="9">
        <v>30.355</v>
      </c>
      <c r="FZ16" s="9">
        <v>58.569000000000003</v>
      </c>
      <c r="GA16" s="9">
        <v>27.329000000000001</v>
      </c>
      <c r="GB16" s="9">
        <v>7.4240000000000004</v>
      </c>
      <c r="GC16" s="9">
        <v>19.905000000000001</v>
      </c>
      <c r="GD16" s="9">
        <v>61.594999999999999</v>
      </c>
      <c r="GE16" s="9">
        <v>22.931000000000001</v>
      </c>
      <c r="GF16" s="9">
        <v>38.664000000000001</v>
      </c>
      <c r="GG16" s="9">
        <v>6.08</v>
      </c>
      <c r="GH16" s="9">
        <v>2.1230000000000002</v>
      </c>
      <c r="GI16" s="9">
        <v>3.9569999999999999</v>
      </c>
      <c r="GJ16" s="9">
        <v>88.132000000000005</v>
      </c>
      <c r="GK16" s="9">
        <v>29.913</v>
      </c>
      <c r="GL16" s="9">
        <v>58.219000000000001</v>
      </c>
      <c r="GM16" s="9">
        <v>84.341999999999999</v>
      </c>
      <c r="GN16" s="9">
        <v>29.913</v>
      </c>
      <c r="GO16" s="9">
        <v>54.427999999999997</v>
      </c>
      <c r="GP16" s="9">
        <v>40.738999999999997</v>
      </c>
      <c r="GQ16" s="9">
        <v>14.52</v>
      </c>
      <c r="GR16" s="9">
        <v>26.219000000000001</v>
      </c>
      <c r="GS16" s="9">
        <v>43.603000000000002</v>
      </c>
      <c r="GT16" s="9">
        <v>15.393000000000001</v>
      </c>
      <c r="GU16" s="9">
        <v>28.21</v>
      </c>
      <c r="GV16" s="9">
        <v>3.7909999999999999</v>
      </c>
      <c r="GW16" s="9">
        <v>0</v>
      </c>
      <c r="GX16" s="9">
        <v>3.7909999999999999</v>
      </c>
      <c r="GY16" s="9">
        <v>38.076000000000001</v>
      </c>
      <c r="GZ16" s="9">
        <v>16.893999999999998</v>
      </c>
      <c r="HA16" s="9">
        <v>21.181999999999999</v>
      </c>
      <c r="HB16" s="9">
        <v>37.607999999999997</v>
      </c>
      <c r="HC16" s="9">
        <v>16.893999999999998</v>
      </c>
      <c r="HD16" s="9">
        <v>20.713999999999999</v>
      </c>
      <c r="HE16" s="9">
        <v>22.085000000000001</v>
      </c>
      <c r="HF16" s="9">
        <v>9.6120000000000001</v>
      </c>
      <c r="HG16" s="9">
        <v>12.472</v>
      </c>
      <c r="HH16" s="9">
        <v>15.523</v>
      </c>
      <c r="HI16" s="9">
        <v>7.2809999999999997</v>
      </c>
      <c r="HJ16" s="9">
        <v>8.2420000000000009</v>
      </c>
      <c r="HK16" s="9">
        <v>0.46800000000000003</v>
      </c>
      <c r="HL16" s="9">
        <v>0</v>
      </c>
      <c r="HM16" s="9">
        <v>0.46800000000000003</v>
      </c>
      <c r="HN16" s="9">
        <v>10.114000000000001</v>
      </c>
      <c r="HO16" s="9">
        <v>4.92</v>
      </c>
      <c r="HP16" s="9">
        <v>5.1929999999999996</v>
      </c>
      <c r="HQ16" s="9">
        <v>9.0640000000000001</v>
      </c>
      <c r="HR16" s="9">
        <v>4.92</v>
      </c>
      <c r="HS16" s="9">
        <v>4.1440000000000001</v>
      </c>
      <c r="HT16" s="9">
        <v>6.7830000000000004</v>
      </c>
      <c r="HU16" s="9">
        <v>3.5129999999999999</v>
      </c>
      <c r="HV16" s="9">
        <v>3.2709999999999999</v>
      </c>
      <c r="HW16" s="9">
        <v>2.2810000000000001</v>
      </c>
      <c r="HX16" s="9">
        <v>1.407</v>
      </c>
      <c r="HY16" s="9">
        <v>0.874</v>
      </c>
      <c r="HZ16" s="9">
        <v>1.0489999999999999</v>
      </c>
      <c r="IA16" s="9">
        <v>0</v>
      </c>
      <c r="IB16" s="9">
        <v>1.0489999999999999</v>
      </c>
      <c r="IC16" s="9">
        <v>89.338999999999999</v>
      </c>
      <c r="ID16" s="9">
        <v>34.414999999999999</v>
      </c>
      <c r="IE16" s="9">
        <v>54.923999999999999</v>
      </c>
      <c r="IF16" s="9">
        <v>84.153000000000006</v>
      </c>
      <c r="IG16" s="9">
        <v>32.317999999999998</v>
      </c>
      <c r="IH16" s="9">
        <v>51.835000000000001</v>
      </c>
      <c r="II16" s="9">
        <v>41.259</v>
      </c>
      <c r="IJ16" s="9">
        <v>16.173999999999999</v>
      </c>
      <c r="IK16" s="9">
        <v>25.084</v>
      </c>
      <c r="IL16" s="9">
        <v>42.893999999999998</v>
      </c>
      <c r="IM16" s="9">
        <v>16.143999999999998</v>
      </c>
      <c r="IN16" s="9">
        <v>26.75</v>
      </c>
      <c r="IO16" s="9">
        <v>5.1859999999999999</v>
      </c>
      <c r="IP16" s="9">
        <v>2.097</v>
      </c>
      <c r="IQ16" s="9">
        <v>3.089</v>
      </c>
    </row>
    <row r="17" spans="1:251">
      <c r="A17" s="10">
        <v>44228</v>
      </c>
      <c r="B17" s="9">
        <v>28.765000000000001</v>
      </c>
      <c r="C17" s="9">
        <v>30.132000000000001</v>
      </c>
      <c r="D17" s="9">
        <v>16.414000000000001</v>
      </c>
      <c r="E17" s="9">
        <v>13.718</v>
      </c>
      <c r="F17" s="9">
        <v>31.076000000000001</v>
      </c>
      <c r="G17" s="9">
        <v>16.027999999999999</v>
      </c>
      <c r="H17" s="9">
        <v>15.048</v>
      </c>
      <c r="I17" s="9">
        <v>4.6879999999999997</v>
      </c>
      <c r="J17" s="9">
        <v>0.59</v>
      </c>
      <c r="K17" s="9">
        <v>4.0979999999999999</v>
      </c>
      <c r="L17" s="9">
        <v>104.042</v>
      </c>
      <c r="M17" s="9">
        <v>34.371000000000002</v>
      </c>
      <c r="N17" s="9">
        <v>69.671999999999997</v>
      </c>
      <c r="O17" s="9">
        <v>97.465999999999994</v>
      </c>
      <c r="P17" s="9">
        <v>32.406999999999996</v>
      </c>
      <c r="Q17" s="9">
        <v>65.058999999999997</v>
      </c>
      <c r="R17" s="9">
        <v>40.593000000000004</v>
      </c>
      <c r="S17" s="9">
        <v>12.967000000000001</v>
      </c>
      <c r="T17" s="9">
        <v>27.625</v>
      </c>
      <c r="U17" s="9">
        <v>56.872999999999998</v>
      </c>
      <c r="V17" s="9">
        <v>19.440000000000001</v>
      </c>
      <c r="W17" s="9">
        <v>37.433999999999997</v>
      </c>
      <c r="X17" s="9">
        <v>6.5759999999999996</v>
      </c>
      <c r="Y17" s="9">
        <v>1.964</v>
      </c>
      <c r="Z17" s="9">
        <v>4.6130000000000004</v>
      </c>
      <c r="AA17" s="9">
        <v>85.983999999999995</v>
      </c>
      <c r="AB17" s="9">
        <v>33.549999999999997</v>
      </c>
      <c r="AC17" s="9">
        <v>52.435000000000002</v>
      </c>
      <c r="AD17" s="9">
        <v>81.475999999999999</v>
      </c>
      <c r="AE17" s="9">
        <v>32.959000000000003</v>
      </c>
      <c r="AF17" s="9">
        <v>48.515999999999998</v>
      </c>
      <c r="AG17" s="9">
        <v>42.741</v>
      </c>
      <c r="AH17" s="9">
        <v>20.957000000000001</v>
      </c>
      <c r="AI17" s="9">
        <v>21.783999999999999</v>
      </c>
      <c r="AJ17" s="9">
        <v>38.734999999999999</v>
      </c>
      <c r="AK17" s="9">
        <v>12.003</v>
      </c>
      <c r="AL17" s="9">
        <v>26.731999999999999</v>
      </c>
      <c r="AM17" s="9">
        <v>4.5090000000000003</v>
      </c>
      <c r="AN17" s="9">
        <v>0.59</v>
      </c>
      <c r="AO17" s="9">
        <v>3.919</v>
      </c>
      <c r="AP17" s="9">
        <v>47.262999999999998</v>
      </c>
      <c r="AQ17" s="9">
        <v>23.632000000000001</v>
      </c>
      <c r="AR17" s="9">
        <v>23.63</v>
      </c>
      <c r="AS17" s="9">
        <v>46.463999999999999</v>
      </c>
      <c r="AT17" s="9">
        <v>23.632000000000001</v>
      </c>
      <c r="AU17" s="9">
        <v>22.832000000000001</v>
      </c>
      <c r="AV17" s="9">
        <v>28.19</v>
      </c>
      <c r="AW17" s="9">
        <v>13.164999999999999</v>
      </c>
      <c r="AX17" s="9">
        <v>15.025</v>
      </c>
      <c r="AY17" s="9">
        <v>18.274999999999999</v>
      </c>
      <c r="AZ17" s="9">
        <v>10.467000000000001</v>
      </c>
      <c r="BA17" s="9">
        <v>7.8070000000000004</v>
      </c>
      <c r="BB17" s="9">
        <v>0.79800000000000004</v>
      </c>
      <c r="BC17" s="9">
        <v>0</v>
      </c>
      <c r="BD17" s="9">
        <v>0.79800000000000004</v>
      </c>
      <c r="BE17" s="9">
        <v>21.318999999999999</v>
      </c>
      <c r="BF17" s="9">
        <v>8.8309999999999995</v>
      </c>
      <c r="BG17" s="9">
        <v>12.489000000000001</v>
      </c>
      <c r="BH17" s="9">
        <v>18.981000000000002</v>
      </c>
      <c r="BI17" s="9">
        <v>8.8309999999999995</v>
      </c>
      <c r="BJ17" s="9">
        <v>10.151</v>
      </c>
      <c r="BK17" s="9">
        <v>11.462</v>
      </c>
      <c r="BL17" s="9">
        <v>4.5419999999999998</v>
      </c>
      <c r="BM17" s="9">
        <v>6.92</v>
      </c>
      <c r="BN17" s="9">
        <v>7.5190000000000001</v>
      </c>
      <c r="BO17" s="9">
        <v>4.2889999999999997</v>
      </c>
      <c r="BP17" s="9">
        <v>3.23</v>
      </c>
      <c r="BQ17" s="9">
        <v>2.3380000000000001</v>
      </c>
      <c r="BR17" s="9">
        <v>0</v>
      </c>
      <c r="BS17" s="9">
        <v>2.3380000000000001</v>
      </c>
      <c r="BT17" s="9">
        <v>221.73699999999999</v>
      </c>
      <c r="BU17" s="9">
        <v>89.266999999999996</v>
      </c>
      <c r="BV17" s="9">
        <v>132.47</v>
      </c>
      <c r="BW17" s="9">
        <v>214.303</v>
      </c>
      <c r="BX17" s="9">
        <v>86.581999999999994</v>
      </c>
      <c r="BY17" s="9">
        <v>127.72</v>
      </c>
      <c r="BZ17" s="9">
        <v>107.31699999999999</v>
      </c>
      <c r="CA17" s="9">
        <v>43.018999999999998</v>
      </c>
      <c r="CB17" s="9">
        <v>64.298000000000002</v>
      </c>
      <c r="CC17" s="9">
        <v>106.986</v>
      </c>
      <c r="CD17" s="9">
        <v>43.564</v>
      </c>
      <c r="CE17" s="9">
        <v>63.421999999999997</v>
      </c>
      <c r="CF17" s="9">
        <v>7.4340000000000002</v>
      </c>
      <c r="CG17" s="9">
        <v>2.6850000000000001</v>
      </c>
      <c r="CH17" s="9">
        <v>4.75</v>
      </c>
      <c r="CI17" s="9">
        <v>186.91900000000001</v>
      </c>
      <c r="CJ17" s="9">
        <v>70.540999999999997</v>
      </c>
      <c r="CK17" s="9">
        <v>116.378</v>
      </c>
      <c r="CL17" s="9">
        <v>181.178</v>
      </c>
      <c r="CM17" s="9">
        <v>67.855999999999995</v>
      </c>
      <c r="CN17" s="9">
        <v>113.321</v>
      </c>
      <c r="CO17" s="9">
        <v>86.408000000000001</v>
      </c>
      <c r="CP17" s="9">
        <v>30.661999999999999</v>
      </c>
      <c r="CQ17" s="9">
        <v>55.746000000000002</v>
      </c>
      <c r="CR17" s="9">
        <v>94.769000000000005</v>
      </c>
      <c r="CS17" s="9">
        <v>37.194000000000003</v>
      </c>
      <c r="CT17" s="9">
        <v>57.575000000000003</v>
      </c>
      <c r="CU17" s="9">
        <v>5.742</v>
      </c>
      <c r="CV17" s="9">
        <v>2.6850000000000001</v>
      </c>
      <c r="CW17" s="9">
        <v>3.0569999999999999</v>
      </c>
      <c r="CX17" s="9">
        <v>34.817</v>
      </c>
      <c r="CY17" s="9">
        <v>18.725999999999999</v>
      </c>
      <c r="CZ17" s="9">
        <v>16.091000000000001</v>
      </c>
      <c r="DA17" s="9">
        <v>33.125</v>
      </c>
      <c r="DB17" s="9">
        <v>18.725999999999999</v>
      </c>
      <c r="DC17" s="9">
        <v>14.398999999999999</v>
      </c>
      <c r="DD17" s="9">
        <v>20.908000000000001</v>
      </c>
      <c r="DE17" s="9">
        <v>12.356999999999999</v>
      </c>
      <c r="DF17" s="9">
        <v>8.5519999999999996</v>
      </c>
      <c r="DG17" s="9">
        <v>12.217000000000001</v>
      </c>
      <c r="DH17" s="9">
        <v>6.3689999999999998</v>
      </c>
      <c r="DI17" s="9">
        <v>5.8479999999999999</v>
      </c>
      <c r="DJ17" s="9">
        <v>1.6919999999999999</v>
      </c>
      <c r="DK17" s="9">
        <v>0</v>
      </c>
      <c r="DL17" s="9">
        <v>1.6919999999999999</v>
      </c>
      <c r="DM17" s="9">
        <v>69.837000000000003</v>
      </c>
      <c r="DN17" s="9">
        <v>21.946000000000002</v>
      </c>
      <c r="DO17" s="9">
        <v>47.890999999999998</v>
      </c>
      <c r="DP17" s="9">
        <v>67.573999999999998</v>
      </c>
      <c r="DQ17" s="9">
        <v>21.582000000000001</v>
      </c>
      <c r="DR17" s="9">
        <v>45.991999999999997</v>
      </c>
      <c r="DS17" s="9">
        <v>30.834</v>
      </c>
      <c r="DT17" s="9">
        <v>8.68</v>
      </c>
      <c r="DU17" s="9">
        <v>22.154</v>
      </c>
      <c r="DV17" s="9">
        <v>36.74</v>
      </c>
      <c r="DW17" s="9">
        <v>12.901999999999999</v>
      </c>
      <c r="DX17" s="9">
        <v>23.838000000000001</v>
      </c>
      <c r="DY17" s="9">
        <v>2.262</v>
      </c>
      <c r="DZ17" s="9">
        <v>0.36399999999999999</v>
      </c>
      <c r="EA17" s="9">
        <v>1.899</v>
      </c>
      <c r="EB17" s="9">
        <v>34.387</v>
      </c>
      <c r="EC17" s="9">
        <v>9.8559999999999999</v>
      </c>
      <c r="ED17" s="9">
        <v>24.530999999999999</v>
      </c>
      <c r="EE17" s="9">
        <v>32.950000000000003</v>
      </c>
      <c r="EF17" s="9">
        <v>9.8559999999999999</v>
      </c>
      <c r="EG17" s="9">
        <v>23.094000000000001</v>
      </c>
      <c r="EH17" s="9">
        <v>16.545999999999999</v>
      </c>
      <c r="EI17" s="9">
        <v>3.87</v>
      </c>
      <c r="EJ17" s="9">
        <v>12.676</v>
      </c>
      <c r="EK17" s="9">
        <v>16.404</v>
      </c>
      <c r="EL17" s="9">
        <v>5.9859999999999998</v>
      </c>
      <c r="EM17" s="9">
        <v>10.417999999999999</v>
      </c>
      <c r="EN17" s="9">
        <v>1.4370000000000001</v>
      </c>
      <c r="EO17" s="9">
        <v>0</v>
      </c>
      <c r="EP17" s="9">
        <v>1.4370000000000001</v>
      </c>
      <c r="EQ17" s="9">
        <v>63.768999999999998</v>
      </c>
      <c r="ER17" s="9">
        <v>29.283999999999999</v>
      </c>
      <c r="ES17" s="9">
        <v>34.485999999999997</v>
      </c>
      <c r="ET17" s="9">
        <v>61.191000000000003</v>
      </c>
      <c r="EU17" s="9">
        <v>27.446000000000002</v>
      </c>
      <c r="EV17" s="9">
        <v>33.744999999999997</v>
      </c>
      <c r="EW17" s="9">
        <v>31.065999999999999</v>
      </c>
      <c r="EX17" s="9">
        <v>14.726000000000001</v>
      </c>
      <c r="EY17" s="9">
        <v>16.34</v>
      </c>
      <c r="EZ17" s="9">
        <v>30.125</v>
      </c>
      <c r="FA17" s="9">
        <v>12.72</v>
      </c>
      <c r="FB17" s="9">
        <v>17.405000000000001</v>
      </c>
      <c r="FC17" s="9">
        <v>2.5779999999999998</v>
      </c>
      <c r="FD17" s="9">
        <v>1.837</v>
      </c>
      <c r="FE17" s="9">
        <v>0.74099999999999999</v>
      </c>
      <c r="FF17" s="9">
        <v>53.744</v>
      </c>
      <c r="FG17" s="9">
        <v>28.181999999999999</v>
      </c>
      <c r="FH17" s="9">
        <v>25.562000000000001</v>
      </c>
      <c r="FI17" s="9">
        <v>52.587000000000003</v>
      </c>
      <c r="FJ17" s="9">
        <v>27.698</v>
      </c>
      <c r="FK17" s="9">
        <v>24.888999999999999</v>
      </c>
      <c r="FL17" s="9">
        <v>28.870999999999999</v>
      </c>
      <c r="FM17" s="9">
        <v>15.743</v>
      </c>
      <c r="FN17" s="9">
        <v>13.128</v>
      </c>
      <c r="FO17" s="9">
        <v>23.716000000000001</v>
      </c>
      <c r="FP17" s="9">
        <v>11.955</v>
      </c>
      <c r="FQ17" s="9">
        <v>11.760999999999999</v>
      </c>
      <c r="FR17" s="9">
        <v>1.157</v>
      </c>
      <c r="FS17" s="9">
        <v>0.48299999999999998</v>
      </c>
      <c r="FT17" s="9">
        <v>0.67300000000000004</v>
      </c>
      <c r="FU17" s="9">
        <v>66.66</v>
      </c>
      <c r="FV17" s="9">
        <v>21.018000000000001</v>
      </c>
      <c r="FW17" s="9">
        <v>45.642000000000003</v>
      </c>
      <c r="FX17" s="9">
        <v>64.126000000000005</v>
      </c>
      <c r="FY17" s="9">
        <v>20.654</v>
      </c>
      <c r="FZ17" s="9">
        <v>43.472000000000001</v>
      </c>
      <c r="GA17" s="9">
        <v>25.582999999999998</v>
      </c>
      <c r="GB17" s="9">
        <v>5.54</v>
      </c>
      <c r="GC17" s="9">
        <v>20.042999999999999</v>
      </c>
      <c r="GD17" s="9">
        <v>38.542999999999999</v>
      </c>
      <c r="GE17" s="9">
        <v>15.114000000000001</v>
      </c>
      <c r="GF17" s="9">
        <v>23.428999999999998</v>
      </c>
      <c r="GG17" s="9">
        <v>2.5339999999999998</v>
      </c>
      <c r="GH17" s="9">
        <v>0.36399999999999999</v>
      </c>
      <c r="GI17" s="9">
        <v>2.17</v>
      </c>
      <c r="GJ17" s="9">
        <v>111.461</v>
      </c>
      <c r="GK17" s="9">
        <v>44.293999999999997</v>
      </c>
      <c r="GL17" s="9">
        <v>67.167000000000002</v>
      </c>
      <c r="GM17" s="9">
        <v>107.47499999999999</v>
      </c>
      <c r="GN17" s="9">
        <v>42.457000000000001</v>
      </c>
      <c r="GO17" s="9">
        <v>65.018000000000001</v>
      </c>
      <c r="GP17" s="9">
        <v>54.968000000000004</v>
      </c>
      <c r="GQ17" s="9">
        <v>23.088999999999999</v>
      </c>
      <c r="GR17" s="9">
        <v>31.879000000000001</v>
      </c>
      <c r="GS17" s="9">
        <v>52.506999999999998</v>
      </c>
      <c r="GT17" s="9">
        <v>19.367999999999999</v>
      </c>
      <c r="GU17" s="9">
        <v>33.139000000000003</v>
      </c>
      <c r="GV17" s="9">
        <v>3.9860000000000002</v>
      </c>
      <c r="GW17" s="9">
        <v>1.837</v>
      </c>
      <c r="GX17" s="9">
        <v>2.1480000000000001</v>
      </c>
      <c r="GY17" s="9">
        <v>32.426000000000002</v>
      </c>
      <c r="GZ17" s="9">
        <v>16.05</v>
      </c>
      <c r="HA17" s="9">
        <v>16.376000000000001</v>
      </c>
      <c r="HB17" s="9">
        <v>31.512</v>
      </c>
      <c r="HC17" s="9">
        <v>15.567</v>
      </c>
      <c r="HD17" s="9">
        <v>15.945</v>
      </c>
      <c r="HE17" s="9">
        <v>19.974</v>
      </c>
      <c r="HF17" s="9">
        <v>9.1</v>
      </c>
      <c r="HG17" s="9">
        <v>10.874000000000001</v>
      </c>
      <c r="HH17" s="9">
        <v>11.538</v>
      </c>
      <c r="HI17" s="9">
        <v>6.4660000000000002</v>
      </c>
      <c r="HJ17" s="9">
        <v>5.0709999999999997</v>
      </c>
      <c r="HK17" s="9">
        <v>0.91400000000000003</v>
      </c>
      <c r="HL17" s="9">
        <v>0.48299999999999998</v>
      </c>
      <c r="HM17" s="9">
        <v>0.43099999999999999</v>
      </c>
      <c r="HN17" s="9">
        <v>11.19</v>
      </c>
      <c r="HO17" s="9">
        <v>7.9050000000000002</v>
      </c>
      <c r="HP17" s="9">
        <v>3.2850000000000001</v>
      </c>
      <c r="HQ17" s="9">
        <v>11.19</v>
      </c>
      <c r="HR17" s="9">
        <v>7.9050000000000002</v>
      </c>
      <c r="HS17" s="9">
        <v>3.2850000000000001</v>
      </c>
      <c r="HT17" s="9">
        <v>6.7910000000000004</v>
      </c>
      <c r="HU17" s="9">
        <v>5.2889999999999997</v>
      </c>
      <c r="HV17" s="9">
        <v>1.502</v>
      </c>
      <c r="HW17" s="9">
        <v>4.3979999999999997</v>
      </c>
      <c r="HX17" s="9">
        <v>2.6160000000000001</v>
      </c>
      <c r="HY17" s="9">
        <v>1.7829999999999999</v>
      </c>
      <c r="HZ17" s="9">
        <v>0</v>
      </c>
      <c r="IA17" s="9">
        <v>0</v>
      </c>
      <c r="IB17" s="9">
        <v>0</v>
      </c>
      <c r="IC17" s="9">
        <v>74.298000000000002</v>
      </c>
      <c r="ID17" s="9">
        <v>33.719000000000001</v>
      </c>
      <c r="IE17" s="9">
        <v>40.579000000000001</v>
      </c>
      <c r="IF17" s="9">
        <v>69.335999999999999</v>
      </c>
      <c r="IG17" s="9">
        <v>30.640999999999998</v>
      </c>
      <c r="IH17" s="9">
        <v>38.694000000000003</v>
      </c>
      <c r="II17" s="9">
        <v>33.770000000000003</v>
      </c>
      <c r="IJ17" s="9">
        <v>15.99</v>
      </c>
      <c r="IK17" s="9">
        <v>17.780999999999999</v>
      </c>
      <c r="IL17" s="9">
        <v>35.566000000000003</v>
      </c>
      <c r="IM17" s="9">
        <v>14.651999999999999</v>
      </c>
      <c r="IN17" s="9">
        <v>20.914000000000001</v>
      </c>
      <c r="IO17" s="9">
        <v>4.9619999999999997</v>
      </c>
      <c r="IP17" s="9">
        <v>3.077</v>
      </c>
      <c r="IQ17" s="9">
        <v>1.885</v>
      </c>
    </row>
    <row r="18" spans="1:251">
      <c r="A18" s="10">
        <v>44593</v>
      </c>
      <c r="B18" s="9">
        <v>21.975000000000001</v>
      </c>
      <c r="C18" s="9">
        <v>20.024000000000001</v>
      </c>
      <c r="D18" s="9">
        <v>10.512</v>
      </c>
      <c r="E18" s="9">
        <v>9.5109999999999992</v>
      </c>
      <c r="F18" s="9">
        <v>28.984999999999999</v>
      </c>
      <c r="G18" s="9">
        <v>16.521000000000001</v>
      </c>
      <c r="H18" s="9">
        <v>12.464</v>
      </c>
      <c r="I18" s="9">
        <v>5.8940000000000001</v>
      </c>
      <c r="J18" s="9">
        <v>3.7719999999999998</v>
      </c>
      <c r="K18" s="9">
        <v>2.1219999999999999</v>
      </c>
      <c r="L18" s="9">
        <v>86.95</v>
      </c>
      <c r="M18" s="9">
        <v>28.085999999999999</v>
      </c>
      <c r="N18" s="9">
        <v>58.863999999999997</v>
      </c>
      <c r="O18" s="9">
        <v>75.230999999999995</v>
      </c>
      <c r="P18" s="9">
        <v>24.762</v>
      </c>
      <c r="Q18" s="9">
        <v>50.469000000000001</v>
      </c>
      <c r="R18" s="9">
        <v>33.316000000000003</v>
      </c>
      <c r="S18" s="9">
        <v>10.304</v>
      </c>
      <c r="T18" s="9">
        <v>23.012</v>
      </c>
      <c r="U18" s="9">
        <v>41.914999999999999</v>
      </c>
      <c r="V18" s="9">
        <v>14.458</v>
      </c>
      <c r="W18" s="9">
        <v>27.457000000000001</v>
      </c>
      <c r="X18" s="9">
        <v>11.718999999999999</v>
      </c>
      <c r="Y18" s="9">
        <v>3.3239999999999998</v>
      </c>
      <c r="Z18" s="9">
        <v>8.3949999999999996</v>
      </c>
      <c r="AA18" s="9">
        <v>90.962000000000003</v>
      </c>
      <c r="AB18" s="9">
        <v>35.427999999999997</v>
      </c>
      <c r="AC18" s="9">
        <v>55.534999999999997</v>
      </c>
      <c r="AD18" s="9">
        <v>78.620999999999995</v>
      </c>
      <c r="AE18" s="9">
        <v>30.835999999999999</v>
      </c>
      <c r="AF18" s="9">
        <v>47.784999999999997</v>
      </c>
      <c r="AG18" s="9">
        <v>35.101999999999997</v>
      </c>
      <c r="AH18" s="9">
        <v>13.778</v>
      </c>
      <c r="AI18" s="9">
        <v>21.324000000000002</v>
      </c>
      <c r="AJ18" s="9">
        <v>43.518999999999998</v>
      </c>
      <c r="AK18" s="9">
        <v>17.058</v>
      </c>
      <c r="AL18" s="9">
        <v>26.460999999999999</v>
      </c>
      <c r="AM18" s="9">
        <v>12.340999999999999</v>
      </c>
      <c r="AN18" s="9">
        <v>4.5910000000000002</v>
      </c>
      <c r="AO18" s="9">
        <v>7.75</v>
      </c>
      <c r="AP18" s="9">
        <v>32.414999999999999</v>
      </c>
      <c r="AQ18" s="9">
        <v>14.407999999999999</v>
      </c>
      <c r="AR18" s="9">
        <v>18.007000000000001</v>
      </c>
      <c r="AS18" s="9">
        <v>26.904</v>
      </c>
      <c r="AT18" s="9">
        <v>11.823</v>
      </c>
      <c r="AU18" s="9">
        <v>15.081</v>
      </c>
      <c r="AV18" s="9">
        <v>13.228999999999999</v>
      </c>
      <c r="AW18" s="9">
        <v>5.3840000000000003</v>
      </c>
      <c r="AX18" s="9">
        <v>7.8449999999999998</v>
      </c>
      <c r="AY18" s="9">
        <v>13.675000000000001</v>
      </c>
      <c r="AZ18" s="9">
        <v>6.4390000000000001</v>
      </c>
      <c r="BA18" s="9">
        <v>7.2359999999999998</v>
      </c>
      <c r="BB18" s="9">
        <v>5.5110000000000001</v>
      </c>
      <c r="BC18" s="9">
        <v>2.585</v>
      </c>
      <c r="BD18" s="9">
        <v>2.9260000000000002</v>
      </c>
      <c r="BE18" s="9">
        <v>15.021000000000001</v>
      </c>
      <c r="BF18" s="9">
        <v>9.6839999999999993</v>
      </c>
      <c r="BG18" s="9">
        <v>5.3369999999999997</v>
      </c>
      <c r="BH18" s="9">
        <v>13.058999999999999</v>
      </c>
      <c r="BI18" s="9">
        <v>8.5060000000000002</v>
      </c>
      <c r="BJ18" s="9">
        <v>4.5529999999999999</v>
      </c>
      <c r="BK18" s="9">
        <v>8.4849999999999994</v>
      </c>
      <c r="BL18" s="9">
        <v>4.4630000000000001</v>
      </c>
      <c r="BM18" s="9">
        <v>4.0209999999999999</v>
      </c>
      <c r="BN18" s="9">
        <v>4.5739999999999998</v>
      </c>
      <c r="BO18" s="9">
        <v>4.0419999999999998</v>
      </c>
      <c r="BP18" s="9">
        <v>0.53200000000000003</v>
      </c>
      <c r="BQ18" s="9">
        <v>1.962</v>
      </c>
      <c r="BR18" s="9">
        <v>1.1779999999999999</v>
      </c>
      <c r="BS18" s="9">
        <v>0.78400000000000003</v>
      </c>
      <c r="BT18" s="9">
        <v>183.79599999999999</v>
      </c>
      <c r="BU18" s="9">
        <v>73.710999999999999</v>
      </c>
      <c r="BV18" s="9">
        <v>110.08499999999999</v>
      </c>
      <c r="BW18" s="9">
        <v>175.352</v>
      </c>
      <c r="BX18" s="9">
        <v>70.984999999999999</v>
      </c>
      <c r="BY18" s="9">
        <v>104.367</v>
      </c>
      <c r="BZ18" s="9">
        <v>75.593999999999994</v>
      </c>
      <c r="CA18" s="9">
        <v>32.081000000000003</v>
      </c>
      <c r="CB18" s="9">
        <v>43.512</v>
      </c>
      <c r="CC18" s="9">
        <v>99.757999999999996</v>
      </c>
      <c r="CD18" s="9">
        <v>38.904000000000003</v>
      </c>
      <c r="CE18" s="9">
        <v>60.853999999999999</v>
      </c>
      <c r="CF18" s="9">
        <v>8.4440000000000008</v>
      </c>
      <c r="CG18" s="9">
        <v>2.726</v>
      </c>
      <c r="CH18" s="9">
        <v>5.7190000000000003</v>
      </c>
      <c r="CI18" s="9">
        <v>162.71299999999999</v>
      </c>
      <c r="CJ18" s="9">
        <v>64.108000000000004</v>
      </c>
      <c r="CK18" s="9">
        <v>98.605000000000004</v>
      </c>
      <c r="CL18" s="9">
        <v>157.70500000000001</v>
      </c>
      <c r="CM18" s="9">
        <v>62.023000000000003</v>
      </c>
      <c r="CN18" s="9">
        <v>95.682000000000002</v>
      </c>
      <c r="CO18" s="9">
        <v>67.344999999999999</v>
      </c>
      <c r="CP18" s="9">
        <v>26.626000000000001</v>
      </c>
      <c r="CQ18" s="9">
        <v>40.719000000000001</v>
      </c>
      <c r="CR18" s="9">
        <v>90.36</v>
      </c>
      <c r="CS18" s="9">
        <v>35.396999999999998</v>
      </c>
      <c r="CT18" s="9">
        <v>54.963000000000001</v>
      </c>
      <c r="CU18" s="9">
        <v>5.008</v>
      </c>
      <c r="CV18" s="9">
        <v>2.085</v>
      </c>
      <c r="CW18" s="9">
        <v>2.923</v>
      </c>
      <c r="CX18" s="9">
        <v>21.082999999999998</v>
      </c>
      <c r="CY18" s="9">
        <v>9.6029999999999998</v>
      </c>
      <c r="CZ18" s="9">
        <v>11.48</v>
      </c>
      <c r="DA18" s="9">
        <v>17.646999999999998</v>
      </c>
      <c r="DB18" s="9">
        <v>8.9619999999999997</v>
      </c>
      <c r="DC18" s="9">
        <v>8.6839999999999993</v>
      </c>
      <c r="DD18" s="9">
        <v>8.2479999999999993</v>
      </c>
      <c r="DE18" s="9">
        <v>5.4550000000000001</v>
      </c>
      <c r="DF18" s="9">
        <v>2.7930000000000001</v>
      </c>
      <c r="DG18" s="9">
        <v>9.3979999999999997</v>
      </c>
      <c r="DH18" s="9">
        <v>3.5070000000000001</v>
      </c>
      <c r="DI18" s="9">
        <v>5.891</v>
      </c>
      <c r="DJ18" s="9">
        <v>3.4359999999999999</v>
      </c>
      <c r="DK18" s="9">
        <v>0.64100000000000001</v>
      </c>
      <c r="DL18" s="9">
        <v>2.7959999999999998</v>
      </c>
      <c r="DM18" s="9">
        <v>63.478000000000002</v>
      </c>
      <c r="DN18" s="9">
        <v>25.007000000000001</v>
      </c>
      <c r="DO18" s="9">
        <v>38.470999999999997</v>
      </c>
      <c r="DP18" s="9">
        <v>59.615000000000002</v>
      </c>
      <c r="DQ18" s="9">
        <v>24.225000000000001</v>
      </c>
      <c r="DR18" s="9">
        <v>35.39</v>
      </c>
      <c r="DS18" s="9">
        <v>24.969000000000001</v>
      </c>
      <c r="DT18" s="9">
        <v>10.433999999999999</v>
      </c>
      <c r="DU18" s="9">
        <v>14.535</v>
      </c>
      <c r="DV18" s="9">
        <v>34.646000000000001</v>
      </c>
      <c r="DW18" s="9">
        <v>13.791</v>
      </c>
      <c r="DX18" s="9">
        <v>20.855</v>
      </c>
      <c r="DY18" s="9">
        <v>3.8620000000000001</v>
      </c>
      <c r="DZ18" s="9">
        <v>0.78200000000000003</v>
      </c>
      <c r="EA18" s="9">
        <v>3.08</v>
      </c>
      <c r="EB18" s="9">
        <v>37.963999999999999</v>
      </c>
      <c r="EC18" s="9">
        <v>9.73</v>
      </c>
      <c r="ED18" s="9">
        <v>28.234000000000002</v>
      </c>
      <c r="EE18" s="9">
        <v>35.865000000000002</v>
      </c>
      <c r="EF18" s="9">
        <v>9.73</v>
      </c>
      <c r="EG18" s="9">
        <v>26.135000000000002</v>
      </c>
      <c r="EH18" s="9">
        <v>15.404</v>
      </c>
      <c r="EI18" s="9">
        <v>4.9909999999999997</v>
      </c>
      <c r="EJ18" s="9">
        <v>10.413</v>
      </c>
      <c r="EK18" s="9">
        <v>20.46</v>
      </c>
      <c r="EL18" s="9">
        <v>4.7389999999999999</v>
      </c>
      <c r="EM18" s="9">
        <v>15.722</v>
      </c>
      <c r="EN18" s="9">
        <v>2.1</v>
      </c>
      <c r="EO18" s="9">
        <v>0</v>
      </c>
      <c r="EP18" s="9">
        <v>2.1</v>
      </c>
      <c r="EQ18" s="9">
        <v>51.725999999999999</v>
      </c>
      <c r="ER18" s="9">
        <v>23.978000000000002</v>
      </c>
      <c r="ES18" s="9">
        <v>27.748000000000001</v>
      </c>
      <c r="ET18" s="9">
        <v>51.085999999999999</v>
      </c>
      <c r="EU18" s="9">
        <v>23.338000000000001</v>
      </c>
      <c r="EV18" s="9">
        <v>27.748000000000001</v>
      </c>
      <c r="EW18" s="9">
        <v>21.721</v>
      </c>
      <c r="EX18" s="9">
        <v>10.75</v>
      </c>
      <c r="EY18" s="9">
        <v>10.972</v>
      </c>
      <c r="EZ18" s="9">
        <v>29.364000000000001</v>
      </c>
      <c r="FA18" s="9">
        <v>12.587999999999999</v>
      </c>
      <c r="FB18" s="9">
        <v>16.776</v>
      </c>
      <c r="FC18" s="9">
        <v>0.64100000000000001</v>
      </c>
      <c r="FD18" s="9">
        <v>0.64100000000000001</v>
      </c>
      <c r="FE18" s="9">
        <v>0</v>
      </c>
      <c r="FF18" s="9">
        <v>30.628</v>
      </c>
      <c r="FG18" s="9">
        <v>14.994999999999999</v>
      </c>
      <c r="FH18" s="9">
        <v>15.632</v>
      </c>
      <c r="FI18" s="9">
        <v>28.786000000000001</v>
      </c>
      <c r="FJ18" s="9">
        <v>13.692</v>
      </c>
      <c r="FK18" s="9">
        <v>15.093999999999999</v>
      </c>
      <c r="FL18" s="9">
        <v>13.499000000000001</v>
      </c>
      <c r="FM18" s="9">
        <v>5.9059999999999997</v>
      </c>
      <c r="FN18" s="9">
        <v>7.593</v>
      </c>
      <c r="FO18" s="9">
        <v>15.287000000000001</v>
      </c>
      <c r="FP18" s="9">
        <v>7.7859999999999996</v>
      </c>
      <c r="FQ18" s="9">
        <v>7.5010000000000003</v>
      </c>
      <c r="FR18" s="9">
        <v>1.8420000000000001</v>
      </c>
      <c r="FS18" s="9">
        <v>1.3029999999999999</v>
      </c>
      <c r="FT18" s="9">
        <v>0.53800000000000003</v>
      </c>
      <c r="FU18" s="9">
        <v>78.248000000000005</v>
      </c>
      <c r="FV18" s="9">
        <v>28.716999999999999</v>
      </c>
      <c r="FW18" s="9">
        <v>49.530999999999999</v>
      </c>
      <c r="FX18" s="9">
        <v>73.5</v>
      </c>
      <c r="FY18" s="9">
        <v>27.295000000000002</v>
      </c>
      <c r="FZ18" s="9">
        <v>46.204999999999998</v>
      </c>
      <c r="GA18" s="9">
        <v>26.626999999999999</v>
      </c>
      <c r="GB18" s="9">
        <v>10.423</v>
      </c>
      <c r="GC18" s="9">
        <v>16.204000000000001</v>
      </c>
      <c r="GD18" s="9">
        <v>46.872999999999998</v>
      </c>
      <c r="GE18" s="9">
        <v>16.872</v>
      </c>
      <c r="GF18" s="9">
        <v>30.001000000000001</v>
      </c>
      <c r="GG18" s="9">
        <v>4.7480000000000002</v>
      </c>
      <c r="GH18" s="9">
        <v>1.4219999999999999</v>
      </c>
      <c r="GI18" s="9">
        <v>3.3260000000000001</v>
      </c>
      <c r="GJ18" s="9">
        <v>81.873999999999995</v>
      </c>
      <c r="GK18" s="9">
        <v>34.289000000000001</v>
      </c>
      <c r="GL18" s="9">
        <v>47.585000000000001</v>
      </c>
      <c r="GM18" s="9">
        <v>80.02</v>
      </c>
      <c r="GN18" s="9">
        <v>34.289000000000001</v>
      </c>
      <c r="GO18" s="9">
        <v>45.73</v>
      </c>
      <c r="GP18" s="9">
        <v>33.314</v>
      </c>
      <c r="GQ18" s="9">
        <v>14.007</v>
      </c>
      <c r="GR18" s="9">
        <v>19.306999999999999</v>
      </c>
      <c r="GS18" s="9">
        <v>46.704999999999998</v>
      </c>
      <c r="GT18" s="9">
        <v>20.282</v>
      </c>
      <c r="GU18" s="9">
        <v>26.422999999999998</v>
      </c>
      <c r="GV18" s="9">
        <v>1.8540000000000001</v>
      </c>
      <c r="GW18" s="9">
        <v>0</v>
      </c>
      <c r="GX18" s="9">
        <v>1.8540000000000001</v>
      </c>
      <c r="GY18" s="9">
        <v>19.254000000000001</v>
      </c>
      <c r="GZ18" s="9">
        <v>8.3510000000000009</v>
      </c>
      <c r="HA18" s="9">
        <v>10.903</v>
      </c>
      <c r="HB18" s="9">
        <v>18.716000000000001</v>
      </c>
      <c r="HC18" s="9">
        <v>8.3510000000000009</v>
      </c>
      <c r="HD18" s="9">
        <v>10.364000000000001</v>
      </c>
      <c r="HE18" s="9">
        <v>13.063000000000001</v>
      </c>
      <c r="HF18" s="9">
        <v>6.6020000000000003</v>
      </c>
      <c r="HG18" s="9">
        <v>6.4619999999999997</v>
      </c>
      <c r="HH18" s="9">
        <v>5.6520000000000001</v>
      </c>
      <c r="HI18" s="9">
        <v>1.75</v>
      </c>
      <c r="HJ18" s="9">
        <v>3.903</v>
      </c>
      <c r="HK18" s="9">
        <v>0.53800000000000003</v>
      </c>
      <c r="HL18" s="9">
        <v>0</v>
      </c>
      <c r="HM18" s="9">
        <v>0.53800000000000003</v>
      </c>
      <c r="HN18" s="9">
        <v>4.42</v>
      </c>
      <c r="HO18" s="9">
        <v>2.3530000000000002</v>
      </c>
      <c r="HP18" s="9">
        <v>2.0670000000000002</v>
      </c>
      <c r="HQ18" s="9">
        <v>3.1160000000000001</v>
      </c>
      <c r="HR18" s="9">
        <v>1.05</v>
      </c>
      <c r="HS18" s="9">
        <v>2.0670000000000002</v>
      </c>
      <c r="HT18" s="9">
        <v>2.589</v>
      </c>
      <c r="HU18" s="9">
        <v>1.05</v>
      </c>
      <c r="HV18" s="9">
        <v>1.5389999999999999</v>
      </c>
      <c r="HW18" s="9">
        <v>0.52800000000000002</v>
      </c>
      <c r="HX18" s="9">
        <v>0</v>
      </c>
      <c r="HY18" s="9">
        <v>0.52800000000000002</v>
      </c>
      <c r="HZ18" s="9">
        <v>1.3029999999999999</v>
      </c>
      <c r="IA18" s="9">
        <v>1.3029999999999999</v>
      </c>
      <c r="IB18" s="9">
        <v>0</v>
      </c>
      <c r="IC18" s="9">
        <v>67.332999999999998</v>
      </c>
      <c r="ID18" s="9">
        <v>23.427</v>
      </c>
      <c r="IE18" s="9">
        <v>43.905999999999999</v>
      </c>
      <c r="IF18" s="9">
        <v>62.420999999999999</v>
      </c>
      <c r="IG18" s="9">
        <v>21.928000000000001</v>
      </c>
      <c r="IH18" s="9">
        <v>40.493000000000002</v>
      </c>
      <c r="II18" s="9">
        <v>31.672999999999998</v>
      </c>
      <c r="IJ18" s="9">
        <v>12.074999999999999</v>
      </c>
      <c r="IK18" s="9">
        <v>19.597999999999999</v>
      </c>
      <c r="IL18" s="9">
        <v>30.748000000000001</v>
      </c>
      <c r="IM18" s="9">
        <v>9.8539999999999992</v>
      </c>
      <c r="IN18" s="9">
        <v>20.895</v>
      </c>
      <c r="IO18" s="9">
        <v>4.9119999999999999</v>
      </c>
      <c r="IP18" s="9">
        <v>1.4990000000000001</v>
      </c>
      <c r="IQ18" s="9">
        <v>3.4129999999999998</v>
      </c>
    </row>
    <row r="19" spans="1:251">
      <c r="A19" s="10">
        <v>44958</v>
      </c>
      <c r="B19" s="9">
        <v>20.867999999999999</v>
      </c>
      <c r="C19" s="9">
        <v>15.263999999999999</v>
      </c>
      <c r="D19" s="9">
        <v>6.2229999999999999</v>
      </c>
      <c r="E19" s="9">
        <v>9.0410000000000004</v>
      </c>
      <c r="F19" s="9">
        <v>21.959</v>
      </c>
      <c r="G19" s="9">
        <v>10.132</v>
      </c>
      <c r="H19" s="9">
        <v>11.827</v>
      </c>
      <c r="I19" s="9">
        <v>9.5310000000000006</v>
      </c>
      <c r="J19" s="9">
        <v>5.6669999999999998</v>
      </c>
      <c r="K19" s="9">
        <v>3.8639999999999999</v>
      </c>
      <c r="L19" s="9">
        <v>88.79</v>
      </c>
      <c r="M19" s="9">
        <v>37.734999999999999</v>
      </c>
      <c r="N19" s="9">
        <v>51.055999999999997</v>
      </c>
      <c r="O19" s="9">
        <v>84.055000000000007</v>
      </c>
      <c r="P19" s="9">
        <v>36.566000000000003</v>
      </c>
      <c r="Q19" s="9">
        <v>47.488999999999997</v>
      </c>
      <c r="R19" s="9">
        <v>35.521000000000001</v>
      </c>
      <c r="S19" s="9">
        <v>13.069000000000001</v>
      </c>
      <c r="T19" s="9">
        <v>22.452999999999999</v>
      </c>
      <c r="U19" s="9">
        <v>48.533000000000001</v>
      </c>
      <c r="V19" s="9">
        <v>23.497</v>
      </c>
      <c r="W19" s="9">
        <v>25.036000000000001</v>
      </c>
      <c r="X19" s="9">
        <v>4.7359999999999998</v>
      </c>
      <c r="Y19" s="9">
        <v>1.169</v>
      </c>
      <c r="Z19" s="9">
        <v>3.5670000000000002</v>
      </c>
      <c r="AA19" s="9">
        <v>109.56100000000001</v>
      </c>
      <c r="AB19" s="9">
        <v>36.317999999999998</v>
      </c>
      <c r="AC19" s="9">
        <v>73.242999999999995</v>
      </c>
      <c r="AD19" s="9">
        <v>99.623999999999995</v>
      </c>
      <c r="AE19" s="9">
        <v>33.235999999999997</v>
      </c>
      <c r="AF19" s="9">
        <v>66.388000000000005</v>
      </c>
      <c r="AG19" s="9">
        <v>44.448</v>
      </c>
      <c r="AH19" s="9">
        <v>13.522</v>
      </c>
      <c r="AI19" s="9">
        <v>30.925999999999998</v>
      </c>
      <c r="AJ19" s="9">
        <v>55.176000000000002</v>
      </c>
      <c r="AK19" s="9">
        <v>19.713999999999999</v>
      </c>
      <c r="AL19" s="9">
        <v>35.462000000000003</v>
      </c>
      <c r="AM19" s="9">
        <v>9.9359999999999999</v>
      </c>
      <c r="AN19" s="9">
        <v>3.0819999999999999</v>
      </c>
      <c r="AO19" s="9">
        <v>6.8540000000000001</v>
      </c>
      <c r="AP19" s="9">
        <v>25.446999999999999</v>
      </c>
      <c r="AQ19" s="9">
        <v>18.687999999999999</v>
      </c>
      <c r="AR19" s="9">
        <v>6.7590000000000003</v>
      </c>
      <c r="AS19" s="9">
        <v>20.887</v>
      </c>
      <c r="AT19" s="9">
        <v>15.48</v>
      </c>
      <c r="AU19" s="9">
        <v>5.4059999999999997</v>
      </c>
      <c r="AV19" s="9">
        <v>11.779</v>
      </c>
      <c r="AW19" s="9">
        <v>7.9960000000000004</v>
      </c>
      <c r="AX19" s="9">
        <v>3.7829999999999999</v>
      </c>
      <c r="AY19" s="9">
        <v>9.1069999999999993</v>
      </c>
      <c r="AZ19" s="9">
        <v>7.484</v>
      </c>
      <c r="BA19" s="9">
        <v>1.6240000000000001</v>
      </c>
      <c r="BB19" s="9">
        <v>4.5609999999999999</v>
      </c>
      <c r="BC19" s="9">
        <v>3.2080000000000002</v>
      </c>
      <c r="BD19" s="9">
        <v>1.353</v>
      </c>
      <c r="BE19" s="9">
        <v>2.5019999999999998</v>
      </c>
      <c r="BF19" s="9">
        <v>1.6779999999999999</v>
      </c>
      <c r="BG19" s="9">
        <v>0.82399999999999995</v>
      </c>
      <c r="BH19" s="9">
        <v>1.8660000000000001</v>
      </c>
      <c r="BI19" s="9">
        <v>1.042</v>
      </c>
      <c r="BJ19" s="9">
        <v>0.82399999999999995</v>
      </c>
      <c r="BK19" s="9">
        <v>1.8660000000000001</v>
      </c>
      <c r="BL19" s="9">
        <v>1.042</v>
      </c>
      <c r="BM19" s="9">
        <v>0.82399999999999995</v>
      </c>
      <c r="BN19" s="9">
        <v>0</v>
      </c>
      <c r="BO19" s="9">
        <v>0</v>
      </c>
      <c r="BP19" s="9">
        <v>0</v>
      </c>
      <c r="BQ19" s="9">
        <v>0.63600000000000001</v>
      </c>
      <c r="BR19" s="9">
        <v>0.63600000000000001</v>
      </c>
      <c r="BS19" s="9">
        <v>0</v>
      </c>
      <c r="BT19" s="9">
        <v>188.18899999999999</v>
      </c>
      <c r="BU19" s="9">
        <v>70.989999999999995</v>
      </c>
      <c r="BV19" s="9">
        <v>117.199</v>
      </c>
      <c r="BW19" s="9">
        <v>174.809</v>
      </c>
      <c r="BX19" s="9">
        <v>65.555999999999997</v>
      </c>
      <c r="BY19" s="9">
        <v>109.253</v>
      </c>
      <c r="BZ19" s="9">
        <v>79.081000000000003</v>
      </c>
      <c r="CA19" s="9">
        <v>28.72</v>
      </c>
      <c r="CB19" s="9">
        <v>50.362000000000002</v>
      </c>
      <c r="CC19" s="9">
        <v>95.727999999999994</v>
      </c>
      <c r="CD19" s="9">
        <v>36.837000000000003</v>
      </c>
      <c r="CE19" s="9">
        <v>58.892000000000003</v>
      </c>
      <c r="CF19" s="9">
        <v>13.379</v>
      </c>
      <c r="CG19" s="9">
        <v>5.4340000000000002</v>
      </c>
      <c r="CH19" s="9">
        <v>7.9459999999999997</v>
      </c>
      <c r="CI19" s="9">
        <v>160.511</v>
      </c>
      <c r="CJ19" s="9">
        <v>58.494999999999997</v>
      </c>
      <c r="CK19" s="9">
        <v>102.01600000000001</v>
      </c>
      <c r="CL19" s="9">
        <v>151.35499999999999</v>
      </c>
      <c r="CM19" s="9">
        <v>55.121000000000002</v>
      </c>
      <c r="CN19" s="9">
        <v>96.233999999999995</v>
      </c>
      <c r="CO19" s="9">
        <v>66.793000000000006</v>
      </c>
      <c r="CP19" s="9">
        <v>25.254000000000001</v>
      </c>
      <c r="CQ19" s="9">
        <v>41.539000000000001</v>
      </c>
      <c r="CR19" s="9">
        <v>84.563000000000002</v>
      </c>
      <c r="CS19" s="9">
        <v>29.867999999999999</v>
      </c>
      <c r="CT19" s="9">
        <v>54.695</v>
      </c>
      <c r="CU19" s="9">
        <v>9.1549999999999994</v>
      </c>
      <c r="CV19" s="9">
        <v>3.3740000000000001</v>
      </c>
      <c r="CW19" s="9">
        <v>5.782</v>
      </c>
      <c r="CX19" s="9">
        <v>27.678000000000001</v>
      </c>
      <c r="CY19" s="9">
        <v>12.494999999999999</v>
      </c>
      <c r="CZ19" s="9">
        <v>15.183</v>
      </c>
      <c r="DA19" s="9">
        <v>23.454000000000001</v>
      </c>
      <c r="DB19" s="9">
        <v>10.435</v>
      </c>
      <c r="DC19" s="9">
        <v>13.019</v>
      </c>
      <c r="DD19" s="9">
        <v>12.289</v>
      </c>
      <c r="DE19" s="9">
        <v>3.4660000000000002</v>
      </c>
      <c r="DF19" s="9">
        <v>8.8230000000000004</v>
      </c>
      <c r="DG19" s="9">
        <v>11.164999999999999</v>
      </c>
      <c r="DH19" s="9">
        <v>6.9690000000000003</v>
      </c>
      <c r="DI19" s="9">
        <v>4.1959999999999997</v>
      </c>
      <c r="DJ19" s="9">
        <v>4.2240000000000002</v>
      </c>
      <c r="DK19" s="9">
        <v>2.06</v>
      </c>
      <c r="DL19" s="9">
        <v>2.1640000000000001</v>
      </c>
      <c r="DM19" s="9">
        <v>80.433999999999997</v>
      </c>
      <c r="DN19" s="9">
        <v>25.673999999999999</v>
      </c>
      <c r="DO19" s="9">
        <v>54.76</v>
      </c>
      <c r="DP19" s="9">
        <v>77.091999999999999</v>
      </c>
      <c r="DQ19" s="9">
        <v>24.600999999999999</v>
      </c>
      <c r="DR19" s="9">
        <v>52.491</v>
      </c>
      <c r="DS19" s="9">
        <v>29.048999999999999</v>
      </c>
      <c r="DT19" s="9">
        <v>6.1840000000000002</v>
      </c>
      <c r="DU19" s="9">
        <v>22.864999999999998</v>
      </c>
      <c r="DV19" s="9">
        <v>48.042999999999999</v>
      </c>
      <c r="DW19" s="9">
        <v>18.417000000000002</v>
      </c>
      <c r="DX19" s="9">
        <v>29.626000000000001</v>
      </c>
      <c r="DY19" s="9">
        <v>3.3420000000000001</v>
      </c>
      <c r="DZ19" s="9">
        <v>1.073</v>
      </c>
      <c r="EA19" s="9">
        <v>2.2690000000000001</v>
      </c>
      <c r="EB19" s="9">
        <v>31.353000000000002</v>
      </c>
      <c r="EC19" s="9">
        <v>9.0020000000000007</v>
      </c>
      <c r="ED19" s="9">
        <v>22.350999999999999</v>
      </c>
      <c r="EE19" s="9">
        <v>27.233000000000001</v>
      </c>
      <c r="EF19" s="9">
        <v>7.6289999999999996</v>
      </c>
      <c r="EG19" s="9">
        <v>19.603999999999999</v>
      </c>
      <c r="EH19" s="9">
        <v>13.401999999999999</v>
      </c>
      <c r="EI19" s="9">
        <v>2.84</v>
      </c>
      <c r="EJ19" s="9">
        <v>10.561999999999999</v>
      </c>
      <c r="EK19" s="9">
        <v>13.831</v>
      </c>
      <c r="EL19" s="9">
        <v>4.79</v>
      </c>
      <c r="EM19" s="9">
        <v>9.0419999999999998</v>
      </c>
      <c r="EN19" s="9">
        <v>4.12</v>
      </c>
      <c r="EO19" s="9">
        <v>1.373</v>
      </c>
      <c r="EP19" s="9">
        <v>2.7469999999999999</v>
      </c>
      <c r="EQ19" s="9">
        <v>44.593000000000004</v>
      </c>
      <c r="ER19" s="9">
        <v>19.494</v>
      </c>
      <c r="ES19" s="9">
        <v>25.1</v>
      </c>
      <c r="ET19" s="9">
        <v>41.366999999999997</v>
      </c>
      <c r="EU19" s="9">
        <v>18.428999999999998</v>
      </c>
      <c r="EV19" s="9">
        <v>22.937999999999999</v>
      </c>
      <c r="EW19" s="9">
        <v>20.494</v>
      </c>
      <c r="EX19" s="9">
        <v>10.627000000000001</v>
      </c>
      <c r="EY19" s="9">
        <v>9.8670000000000009</v>
      </c>
      <c r="EZ19" s="9">
        <v>20.873999999999999</v>
      </c>
      <c r="FA19" s="9">
        <v>7.8019999999999996</v>
      </c>
      <c r="FB19" s="9">
        <v>13.071</v>
      </c>
      <c r="FC19" s="9">
        <v>3.226</v>
      </c>
      <c r="FD19" s="9">
        <v>1.0640000000000001</v>
      </c>
      <c r="FE19" s="9">
        <v>2.1619999999999999</v>
      </c>
      <c r="FF19" s="9">
        <v>31.808</v>
      </c>
      <c r="FG19" s="9">
        <v>16.82</v>
      </c>
      <c r="FH19" s="9">
        <v>14.988</v>
      </c>
      <c r="FI19" s="9">
        <v>29.117000000000001</v>
      </c>
      <c r="FJ19" s="9">
        <v>14.897</v>
      </c>
      <c r="FK19" s="9">
        <v>14.22</v>
      </c>
      <c r="FL19" s="9">
        <v>16.137</v>
      </c>
      <c r="FM19" s="9">
        <v>9.0690000000000008</v>
      </c>
      <c r="FN19" s="9">
        <v>7.0679999999999996</v>
      </c>
      <c r="FO19" s="9">
        <v>12.98</v>
      </c>
      <c r="FP19" s="9">
        <v>5.827</v>
      </c>
      <c r="FQ19" s="9">
        <v>7.1520000000000001</v>
      </c>
      <c r="FR19" s="9">
        <v>2.6909999999999998</v>
      </c>
      <c r="FS19" s="9">
        <v>1.923</v>
      </c>
      <c r="FT19" s="9">
        <v>0.76800000000000002</v>
      </c>
      <c r="FU19" s="9">
        <v>78.599000000000004</v>
      </c>
      <c r="FV19" s="9">
        <v>26.190999999999999</v>
      </c>
      <c r="FW19" s="9">
        <v>52.408000000000001</v>
      </c>
      <c r="FX19" s="9">
        <v>74.385999999999996</v>
      </c>
      <c r="FY19" s="9">
        <v>24.693999999999999</v>
      </c>
      <c r="FZ19" s="9">
        <v>49.692</v>
      </c>
      <c r="GA19" s="9">
        <v>25.164000000000001</v>
      </c>
      <c r="GB19" s="9">
        <v>7.2770000000000001</v>
      </c>
      <c r="GC19" s="9">
        <v>17.887</v>
      </c>
      <c r="GD19" s="9">
        <v>49.222000000000001</v>
      </c>
      <c r="GE19" s="9">
        <v>17.417000000000002</v>
      </c>
      <c r="GF19" s="9">
        <v>31.805</v>
      </c>
      <c r="GG19" s="9">
        <v>4.2130000000000001</v>
      </c>
      <c r="GH19" s="9">
        <v>1.4970000000000001</v>
      </c>
      <c r="GI19" s="9">
        <v>2.7160000000000002</v>
      </c>
      <c r="GJ19" s="9">
        <v>89.305999999999997</v>
      </c>
      <c r="GK19" s="9">
        <v>33.642000000000003</v>
      </c>
      <c r="GL19" s="9">
        <v>55.664000000000001</v>
      </c>
      <c r="GM19" s="9">
        <v>82.796999999999997</v>
      </c>
      <c r="GN19" s="9">
        <v>30.777000000000001</v>
      </c>
      <c r="GO19" s="9">
        <v>52.02</v>
      </c>
      <c r="GP19" s="9">
        <v>43.003</v>
      </c>
      <c r="GQ19" s="9">
        <v>14.978</v>
      </c>
      <c r="GR19" s="9">
        <v>28.024999999999999</v>
      </c>
      <c r="GS19" s="9">
        <v>39.792999999999999</v>
      </c>
      <c r="GT19" s="9">
        <v>15.798</v>
      </c>
      <c r="GU19" s="9">
        <v>23.995000000000001</v>
      </c>
      <c r="GV19" s="9">
        <v>6.51</v>
      </c>
      <c r="GW19" s="9">
        <v>2.8650000000000002</v>
      </c>
      <c r="GX19" s="9">
        <v>3.6440000000000001</v>
      </c>
      <c r="GY19" s="9">
        <v>15.93</v>
      </c>
      <c r="GZ19" s="9">
        <v>8.0549999999999997</v>
      </c>
      <c r="HA19" s="9">
        <v>7.8760000000000003</v>
      </c>
      <c r="HB19" s="9">
        <v>15.170999999999999</v>
      </c>
      <c r="HC19" s="9">
        <v>8.0549999999999997</v>
      </c>
      <c r="HD19" s="9">
        <v>7.117</v>
      </c>
      <c r="HE19" s="9">
        <v>9.6560000000000006</v>
      </c>
      <c r="HF19" s="9">
        <v>5.6310000000000002</v>
      </c>
      <c r="HG19" s="9">
        <v>4.0250000000000004</v>
      </c>
      <c r="HH19" s="9">
        <v>5.516</v>
      </c>
      <c r="HI19" s="9">
        <v>2.4239999999999999</v>
      </c>
      <c r="HJ19" s="9">
        <v>3.0920000000000001</v>
      </c>
      <c r="HK19" s="9">
        <v>0.75900000000000001</v>
      </c>
      <c r="HL19" s="9">
        <v>0</v>
      </c>
      <c r="HM19" s="9">
        <v>0.75900000000000001</v>
      </c>
      <c r="HN19" s="9">
        <v>4.3540000000000001</v>
      </c>
      <c r="HO19" s="9">
        <v>3.1030000000000002</v>
      </c>
      <c r="HP19" s="9">
        <v>1.25</v>
      </c>
      <c r="HQ19" s="9">
        <v>2.456</v>
      </c>
      <c r="HR19" s="9">
        <v>2.0310000000000001</v>
      </c>
      <c r="HS19" s="9">
        <v>0.42399999999999999</v>
      </c>
      <c r="HT19" s="9">
        <v>1.258</v>
      </c>
      <c r="HU19" s="9">
        <v>0.83399999999999996</v>
      </c>
      <c r="HV19" s="9">
        <v>0.42399999999999999</v>
      </c>
      <c r="HW19" s="9">
        <v>1.1970000000000001</v>
      </c>
      <c r="HX19" s="9">
        <v>1.1970000000000001</v>
      </c>
      <c r="HY19" s="9">
        <v>0</v>
      </c>
      <c r="HZ19" s="9">
        <v>1.8979999999999999</v>
      </c>
      <c r="IA19" s="9">
        <v>1.0720000000000001</v>
      </c>
      <c r="IB19" s="9">
        <v>0.82599999999999996</v>
      </c>
      <c r="IC19" s="9">
        <v>70.063999999999993</v>
      </c>
      <c r="ID19" s="9">
        <v>24.77</v>
      </c>
      <c r="IE19" s="9">
        <v>45.293999999999997</v>
      </c>
      <c r="IF19" s="9">
        <v>62.331000000000003</v>
      </c>
      <c r="IG19" s="9">
        <v>24.004999999999999</v>
      </c>
      <c r="IH19" s="9">
        <v>38.325000000000003</v>
      </c>
      <c r="II19" s="9">
        <v>29.516999999999999</v>
      </c>
      <c r="IJ19" s="9">
        <v>12.131</v>
      </c>
      <c r="IK19" s="9">
        <v>17.385000000000002</v>
      </c>
      <c r="IL19" s="9">
        <v>32.814</v>
      </c>
      <c r="IM19" s="9">
        <v>11.874000000000001</v>
      </c>
      <c r="IN19" s="9">
        <v>20.94</v>
      </c>
      <c r="IO19" s="9">
        <v>7.734</v>
      </c>
      <c r="IP19" s="9">
        <v>0.76500000000000001</v>
      </c>
      <c r="IQ19" s="9">
        <v>6.9690000000000003</v>
      </c>
    </row>
    <row r="20" spans="1:251">
      <c r="A20" s="10">
        <v>45323</v>
      </c>
      <c r="B20" s="9">
        <v>28.102</v>
      </c>
      <c r="C20" s="9">
        <v>27.414999999999999</v>
      </c>
      <c r="D20" s="9">
        <v>10.26</v>
      </c>
      <c r="E20" s="9">
        <v>17.155000000000001</v>
      </c>
      <c r="F20" s="9">
        <v>22.459</v>
      </c>
      <c r="G20" s="9">
        <v>11.512</v>
      </c>
      <c r="H20" s="9">
        <v>10.946999999999999</v>
      </c>
      <c r="I20" s="9">
        <v>8.8130000000000006</v>
      </c>
      <c r="J20" s="9">
        <v>4.8040000000000003</v>
      </c>
      <c r="K20" s="9">
        <v>4.0090000000000003</v>
      </c>
      <c r="L20" s="9">
        <v>112.2</v>
      </c>
      <c r="M20" s="9">
        <v>39.909999999999997</v>
      </c>
      <c r="N20" s="9">
        <v>72.290999999999997</v>
      </c>
      <c r="O20" s="9">
        <v>102.08499999999999</v>
      </c>
      <c r="P20" s="9">
        <v>36.924999999999997</v>
      </c>
      <c r="Q20" s="9">
        <v>65.16</v>
      </c>
      <c r="R20" s="9">
        <v>44.439</v>
      </c>
      <c r="S20" s="9">
        <v>13.721</v>
      </c>
      <c r="T20" s="9">
        <v>30.719000000000001</v>
      </c>
      <c r="U20" s="9">
        <v>57.646000000000001</v>
      </c>
      <c r="V20" s="9">
        <v>23.204000000000001</v>
      </c>
      <c r="W20" s="9">
        <v>34.441000000000003</v>
      </c>
      <c r="X20" s="9">
        <v>10.115</v>
      </c>
      <c r="Y20" s="9">
        <v>2.9849999999999999</v>
      </c>
      <c r="Z20" s="9">
        <v>7.1310000000000002</v>
      </c>
      <c r="AA20" s="9">
        <v>107.67700000000001</v>
      </c>
      <c r="AB20" s="9">
        <v>43.991999999999997</v>
      </c>
      <c r="AC20" s="9">
        <v>63.685000000000002</v>
      </c>
      <c r="AD20" s="9">
        <v>99.245000000000005</v>
      </c>
      <c r="AE20" s="9">
        <v>40.323999999999998</v>
      </c>
      <c r="AF20" s="9">
        <v>58.920999999999999</v>
      </c>
      <c r="AG20" s="9">
        <v>52.823</v>
      </c>
      <c r="AH20" s="9">
        <v>18.795999999999999</v>
      </c>
      <c r="AI20" s="9">
        <v>34.026000000000003</v>
      </c>
      <c r="AJ20" s="9">
        <v>46.421999999999997</v>
      </c>
      <c r="AK20" s="9">
        <v>21.527000000000001</v>
      </c>
      <c r="AL20" s="9">
        <v>24.895</v>
      </c>
      <c r="AM20" s="9">
        <v>8.4320000000000004</v>
      </c>
      <c r="AN20" s="9">
        <v>3.6680000000000001</v>
      </c>
      <c r="AO20" s="9">
        <v>4.7640000000000002</v>
      </c>
      <c r="AP20" s="9">
        <v>37.241</v>
      </c>
      <c r="AQ20" s="9">
        <v>19.478000000000002</v>
      </c>
      <c r="AR20" s="9">
        <v>17.763000000000002</v>
      </c>
      <c r="AS20" s="9">
        <v>33.908000000000001</v>
      </c>
      <c r="AT20" s="9">
        <v>17.78</v>
      </c>
      <c r="AU20" s="9">
        <v>16.126999999999999</v>
      </c>
      <c r="AV20" s="9">
        <v>24.870999999999999</v>
      </c>
      <c r="AW20" s="9">
        <v>11.247999999999999</v>
      </c>
      <c r="AX20" s="9">
        <v>13.622999999999999</v>
      </c>
      <c r="AY20" s="9">
        <v>9.0370000000000008</v>
      </c>
      <c r="AZ20" s="9">
        <v>6.5330000000000004</v>
      </c>
      <c r="BA20" s="9">
        <v>2.504</v>
      </c>
      <c r="BB20" s="9">
        <v>3.3330000000000002</v>
      </c>
      <c r="BC20" s="9">
        <v>1.698</v>
      </c>
      <c r="BD20" s="9">
        <v>1.635</v>
      </c>
      <c r="BE20" s="9">
        <v>18.736000000000001</v>
      </c>
      <c r="BF20" s="9">
        <v>11.525</v>
      </c>
      <c r="BG20" s="9">
        <v>7.2110000000000003</v>
      </c>
      <c r="BH20" s="9">
        <v>15.554</v>
      </c>
      <c r="BI20" s="9">
        <v>8.7829999999999995</v>
      </c>
      <c r="BJ20" s="9">
        <v>6.7709999999999999</v>
      </c>
      <c r="BK20" s="9">
        <v>7.16</v>
      </c>
      <c r="BL20" s="9">
        <v>3.8980000000000001</v>
      </c>
      <c r="BM20" s="9">
        <v>3.262</v>
      </c>
      <c r="BN20" s="9">
        <v>8.3949999999999996</v>
      </c>
      <c r="BO20" s="9">
        <v>4.8849999999999998</v>
      </c>
      <c r="BP20" s="9">
        <v>3.5089999999999999</v>
      </c>
      <c r="BQ20" s="9">
        <v>3.1819999999999999</v>
      </c>
      <c r="BR20" s="9">
        <v>2.742</v>
      </c>
      <c r="BS20" s="9">
        <v>0.44</v>
      </c>
      <c r="BT20" s="9">
        <v>208.357</v>
      </c>
      <c r="BU20" s="9">
        <v>82.472999999999999</v>
      </c>
      <c r="BV20" s="9">
        <v>125.88500000000001</v>
      </c>
      <c r="BW20" s="9">
        <v>187.803</v>
      </c>
      <c r="BX20" s="9">
        <v>75.120999999999995</v>
      </c>
      <c r="BY20" s="9">
        <v>112.682</v>
      </c>
      <c r="BZ20" s="9">
        <v>85.917000000000002</v>
      </c>
      <c r="CA20" s="9">
        <v>32.878999999999998</v>
      </c>
      <c r="CB20" s="9">
        <v>53.039000000000001</v>
      </c>
      <c r="CC20" s="9">
        <v>101.886</v>
      </c>
      <c r="CD20" s="9">
        <v>42.243000000000002</v>
      </c>
      <c r="CE20" s="9">
        <v>59.643000000000001</v>
      </c>
      <c r="CF20" s="9">
        <v>20.553999999999998</v>
      </c>
      <c r="CG20" s="9">
        <v>7.351</v>
      </c>
      <c r="CH20" s="9">
        <v>13.202</v>
      </c>
      <c r="CI20" s="9">
        <v>180.27</v>
      </c>
      <c r="CJ20" s="9">
        <v>69.631</v>
      </c>
      <c r="CK20" s="9">
        <v>110.639</v>
      </c>
      <c r="CL20" s="9">
        <v>164.27600000000001</v>
      </c>
      <c r="CM20" s="9">
        <v>64.42</v>
      </c>
      <c r="CN20" s="9">
        <v>99.855999999999995</v>
      </c>
      <c r="CO20" s="9">
        <v>72.994</v>
      </c>
      <c r="CP20" s="9">
        <v>25.977</v>
      </c>
      <c r="CQ20" s="9">
        <v>47.017000000000003</v>
      </c>
      <c r="CR20" s="9">
        <v>91.281000000000006</v>
      </c>
      <c r="CS20" s="9">
        <v>38.442999999999998</v>
      </c>
      <c r="CT20" s="9">
        <v>52.838000000000001</v>
      </c>
      <c r="CU20" s="9">
        <v>15.994</v>
      </c>
      <c r="CV20" s="9">
        <v>5.2110000000000003</v>
      </c>
      <c r="CW20" s="9">
        <v>10.782999999999999</v>
      </c>
      <c r="CX20" s="9">
        <v>28.088000000000001</v>
      </c>
      <c r="CY20" s="9">
        <v>12.842000000000001</v>
      </c>
      <c r="CZ20" s="9">
        <v>15.246</v>
      </c>
      <c r="DA20" s="9">
        <v>23.527999999999999</v>
      </c>
      <c r="DB20" s="9">
        <v>10.701000000000001</v>
      </c>
      <c r="DC20" s="9">
        <v>12.827</v>
      </c>
      <c r="DD20" s="9">
        <v>12.923</v>
      </c>
      <c r="DE20" s="9">
        <v>6.9009999999999998</v>
      </c>
      <c r="DF20" s="9">
        <v>6.0220000000000002</v>
      </c>
      <c r="DG20" s="9">
        <v>10.603999999999999</v>
      </c>
      <c r="DH20" s="9">
        <v>3.8</v>
      </c>
      <c r="DI20" s="9">
        <v>6.8049999999999997</v>
      </c>
      <c r="DJ20" s="9">
        <v>4.5599999999999996</v>
      </c>
      <c r="DK20" s="9">
        <v>2.141</v>
      </c>
      <c r="DL20" s="9">
        <v>2.419</v>
      </c>
      <c r="DM20" s="9">
        <v>77.191999999999993</v>
      </c>
      <c r="DN20" s="9">
        <v>31.478999999999999</v>
      </c>
      <c r="DO20" s="9">
        <v>45.713000000000001</v>
      </c>
      <c r="DP20" s="9">
        <v>69.457999999999998</v>
      </c>
      <c r="DQ20" s="9">
        <v>28.341999999999999</v>
      </c>
      <c r="DR20" s="9">
        <v>41.116</v>
      </c>
      <c r="DS20" s="9">
        <v>26.414000000000001</v>
      </c>
      <c r="DT20" s="9">
        <v>8.2539999999999996</v>
      </c>
      <c r="DU20" s="9">
        <v>18.16</v>
      </c>
      <c r="DV20" s="9">
        <v>43.042999999999999</v>
      </c>
      <c r="DW20" s="9">
        <v>20.087</v>
      </c>
      <c r="DX20" s="9">
        <v>22.956</v>
      </c>
      <c r="DY20" s="9">
        <v>7.734</v>
      </c>
      <c r="DZ20" s="9">
        <v>3.1379999999999999</v>
      </c>
      <c r="EA20" s="9">
        <v>4.5970000000000004</v>
      </c>
      <c r="EB20" s="9">
        <v>30.780999999999999</v>
      </c>
      <c r="EC20" s="9">
        <v>10.429</v>
      </c>
      <c r="ED20" s="9">
        <v>20.350999999999999</v>
      </c>
      <c r="EE20" s="9">
        <v>28.35</v>
      </c>
      <c r="EF20" s="9">
        <v>9.6820000000000004</v>
      </c>
      <c r="EG20" s="9">
        <v>18.667999999999999</v>
      </c>
      <c r="EH20" s="9">
        <v>16.227</v>
      </c>
      <c r="EI20" s="9">
        <v>6.391</v>
      </c>
      <c r="EJ20" s="9">
        <v>9.8360000000000003</v>
      </c>
      <c r="EK20" s="9">
        <v>12.122999999999999</v>
      </c>
      <c r="EL20" s="9">
        <v>3.2909999999999999</v>
      </c>
      <c r="EM20" s="9">
        <v>8.8309999999999995</v>
      </c>
      <c r="EN20" s="9">
        <v>2.431</v>
      </c>
      <c r="EO20" s="9">
        <v>0.747</v>
      </c>
      <c r="EP20" s="9">
        <v>1.6839999999999999</v>
      </c>
      <c r="EQ20" s="9">
        <v>62.749000000000002</v>
      </c>
      <c r="ER20" s="9">
        <v>21.161999999999999</v>
      </c>
      <c r="ES20" s="9">
        <v>41.587000000000003</v>
      </c>
      <c r="ET20" s="9">
        <v>56.54</v>
      </c>
      <c r="EU20" s="9">
        <v>20.120999999999999</v>
      </c>
      <c r="EV20" s="9">
        <v>36.417999999999999</v>
      </c>
      <c r="EW20" s="9">
        <v>28.448</v>
      </c>
      <c r="EX20" s="9">
        <v>11.153</v>
      </c>
      <c r="EY20" s="9">
        <v>17.295000000000002</v>
      </c>
      <c r="EZ20" s="9">
        <v>28.091000000000001</v>
      </c>
      <c r="FA20" s="9">
        <v>8.968</v>
      </c>
      <c r="FB20" s="9">
        <v>19.123999999999999</v>
      </c>
      <c r="FC20" s="9">
        <v>6.2089999999999996</v>
      </c>
      <c r="FD20" s="9">
        <v>1.04</v>
      </c>
      <c r="FE20" s="9">
        <v>5.1689999999999996</v>
      </c>
      <c r="FF20" s="9">
        <v>37.636000000000003</v>
      </c>
      <c r="FG20" s="9">
        <v>19.402000000000001</v>
      </c>
      <c r="FH20" s="9">
        <v>18.234000000000002</v>
      </c>
      <c r="FI20" s="9">
        <v>33.456000000000003</v>
      </c>
      <c r="FJ20" s="9">
        <v>16.975999999999999</v>
      </c>
      <c r="FK20" s="9">
        <v>16.48</v>
      </c>
      <c r="FL20" s="9">
        <v>14.827999999999999</v>
      </c>
      <c r="FM20" s="9">
        <v>7.08</v>
      </c>
      <c r="FN20" s="9">
        <v>7.7480000000000002</v>
      </c>
      <c r="FO20" s="9">
        <v>18.628</v>
      </c>
      <c r="FP20" s="9">
        <v>9.8960000000000008</v>
      </c>
      <c r="FQ20" s="9">
        <v>8.7319999999999993</v>
      </c>
      <c r="FR20" s="9">
        <v>4.18</v>
      </c>
      <c r="FS20" s="9">
        <v>2.4260000000000002</v>
      </c>
      <c r="FT20" s="9">
        <v>1.754</v>
      </c>
      <c r="FU20" s="9">
        <v>92.713999999999999</v>
      </c>
      <c r="FV20" s="9">
        <v>36.219000000000001</v>
      </c>
      <c r="FW20" s="9">
        <v>56.494999999999997</v>
      </c>
      <c r="FX20" s="9">
        <v>80.641999999999996</v>
      </c>
      <c r="FY20" s="9">
        <v>32.56</v>
      </c>
      <c r="FZ20" s="9">
        <v>48.082000000000001</v>
      </c>
      <c r="GA20" s="9">
        <v>31.844999999999999</v>
      </c>
      <c r="GB20" s="9">
        <v>11.007999999999999</v>
      </c>
      <c r="GC20" s="9">
        <v>20.837</v>
      </c>
      <c r="GD20" s="9">
        <v>48.796999999999997</v>
      </c>
      <c r="GE20" s="9">
        <v>21.552</v>
      </c>
      <c r="GF20" s="9">
        <v>27.245000000000001</v>
      </c>
      <c r="GG20" s="9">
        <v>12.071999999999999</v>
      </c>
      <c r="GH20" s="9">
        <v>3.6589999999999998</v>
      </c>
      <c r="GI20" s="9">
        <v>8.4130000000000003</v>
      </c>
      <c r="GJ20" s="9">
        <v>82.37</v>
      </c>
      <c r="GK20" s="9">
        <v>31.881</v>
      </c>
      <c r="GL20" s="9">
        <v>50.488999999999997</v>
      </c>
      <c r="GM20" s="9">
        <v>77.328000000000003</v>
      </c>
      <c r="GN20" s="9">
        <v>29.808</v>
      </c>
      <c r="GO20" s="9">
        <v>47.52</v>
      </c>
      <c r="GP20" s="9">
        <v>37.305</v>
      </c>
      <c r="GQ20" s="9">
        <v>12.956</v>
      </c>
      <c r="GR20" s="9">
        <v>24.349</v>
      </c>
      <c r="GS20" s="9">
        <v>40.023000000000003</v>
      </c>
      <c r="GT20" s="9">
        <v>16.852</v>
      </c>
      <c r="GU20" s="9">
        <v>23.170999999999999</v>
      </c>
      <c r="GV20" s="9">
        <v>5.0419999999999998</v>
      </c>
      <c r="GW20" s="9">
        <v>2.073</v>
      </c>
      <c r="GX20" s="9">
        <v>2.9689999999999999</v>
      </c>
      <c r="GY20" s="9">
        <v>25.640999999999998</v>
      </c>
      <c r="GZ20" s="9">
        <v>10.356999999999999</v>
      </c>
      <c r="HA20" s="9">
        <v>15.284000000000001</v>
      </c>
      <c r="HB20" s="9">
        <v>23.413</v>
      </c>
      <c r="HC20" s="9">
        <v>9.3659999999999997</v>
      </c>
      <c r="HD20" s="9">
        <v>14.047000000000001</v>
      </c>
      <c r="HE20" s="9">
        <v>11.773999999999999</v>
      </c>
      <c r="HF20" s="9">
        <v>6.9539999999999997</v>
      </c>
      <c r="HG20" s="9">
        <v>4.82</v>
      </c>
      <c r="HH20" s="9">
        <v>11.638999999999999</v>
      </c>
      <c r="HI20" s="9">
        <v>2.4119999999999999</v>
      </c>
      <c r="HJ20" s="9">
        <v>9.2270000000000003</v>
      </c>
      <c r="HK20" s="9">
        <v>2.2280000000000002</v>
      </c>
      <c r="HL20" s="9">
        <v>0.99099999999999999</v>
      </c>
      <c r="HM20" s="9">
        <v>1.2370000000000001</v>
      </c>
      <c r="HN20" s="9">
        <v>7.6319999999999997</v>
      </c>
      <c r="HO20" s="9">
        <v>4.0149999999999997</v>
      </c>
      <c r="HP20" s="9">
        <v>3.617</v>
      </c>
      <c r="HQ20" s="9">
        <v>6.42</v>
      </c>
      <c r="HR20" s="9">
        <v>3.387</v>
      </c>
      <c r="HS20" s="9">
        <v>3.0329999999999999</v>
      </c>
      <c r="HT20" s="9">
        <v>4.9930000000000003</v>
      </c>
      <c r="HU20" s="9">
        <v>1.96</v>
      </c>
      <c r="HV20" s="9">
        <v>3.0329999999999999</v>
      </c>
      <c r="HW20" s="9">
        <v>1.427</v>
      </c>
      <c r="HX20" s="9">
        <v>1.427</v>
      </c>
      <c r="HY20" s="9">
        <v>0</v>
      </c>
      <c r="HZ20" s="9">
        <v>1.212</v>
      </c>
      <c r="IA20" s="9">
        <v>0.629</v>
      </c>
      <c r="IB20" s="9">
        <v>0.58399999999999996</v>
      </c>
      <c r="IC20" s="9">
        <v>73.510999999999996</v>
      </c>
      <c r="ID20" s="9">
        <v>29.850999999999999</v>
      </c>
      <c r="IE20" s="9">
        <v>43.66</v>
      </c>
      <c r="IF20" s="9">
        <v>66.052000000000007</v>
      </c>
      <c r="IG20" s="9">
        <v>27.591999999999999</v>
      </c>
      <c r="IH20" s="9">
        <v>38.46</v>
      </c>
      <c r="II20" s="9">
        <v>29.431999999999999</v>
      </c>
      <c r="IJ20" s="9">
        <v>13.565</v>
      </c>
      <c r="IK20" s="9">
        <v>15.867000000000001</v>
      </c>
      <c r="IL20" s="9">
        <v>36.619999999999997</v>
      </c>
      <c r="IM20" s="9">
        <v>14.026999999999999</v>
      </c>
      <c r="IN20" s="9">
        <v>22.593</v>
      </c>
      <c r="IO20" s="9">
        <v>7.4589999999999996</v>
      </c>
      <c r="IP20" s="9">
        <v>2.2599999999999998</v>
      </c>
      <c r="IQ20" s="9">
        <v>5.2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65.632000000000005</v>
      </c>
      <c r="C11" s="9">
        <v>24.236999999999998</v>
      </c>
      <c r="D11" s="9">
        <v>41.395000000000003</v>
      </c>
      <c r="E11" s="9">
        <v>63.234999999999999</v>
      </c>
      <c r="F11" s="9">
        <v>23.792999999999999</v>
      </c>
      <c r="G11" s="9">
        <v>39.442999999999998</v>
      </c>
      <c r="H11" s="9">
        <v>28.695</v>
      </c>
      <c r="I11" s="9">
        <v>10.606</v>
      </c>
      <c r="J11" s="9">
        <v>18.088999999999999</v>
      </c>
      <c r="K11" s="9">
        <v>34.54</v>
      </c>
      <c r="L11" s="9">
        <v>13.186999999999999</v>
      </c>
      <c r="M11" s="9">
        <v>21.353999999999999</v>
      </c>
      <c r="N11" s="9">
        <v>2.3969999999999998</v>
      </c>
      <c r="O11" s="9">
        <v>0.44400000000000001</v>
      </c>
      <c r="P11" s="9">
        <v>1.9530000000000001</v>
      </c>
      <c r="Q11" s="9">
        <v>9.0960000000000001</v>
      </c>
      <c r="R11" s="9">
        <v>4.516</v>
      </c>
      <c r="S11" s="9">
        <v>4.58</v>
      </c>
      <c r="T11" s="9">
        <v>8.42</v>
      </c>
      <c r="U11" s="9">
        <v>4.0810000000000004</v>
      </c>
      <c r="V11" s="9">
        <v>4.3390000000000004</v>
      </c>
      <c r="W11" s="9">
        <v>4.2169999999999996</v>
      </c>
      <c r="X11" s="9">
        <v>1.9239999999999999</v>
      </c>
      <c r="Y11" s="9">
        <v>2.2930000000000001</v>
      </c>
      <c r="Z11" s="9">
        <v>4.2030000000000003</v>
      </c>
      <c r="AA11" s="9">
        <v>2.157</v>
      </c>
      <c r="AB11" s="9">
        <v>2.0459999999999998</v>
      </c>
      <c r="AC11" s="9">
        <v>0.67500000000000004</v>
      </c>
      <c r="AD11" s="9">
        <v>0.435</v>
      </c>
      <c r="AE11" s="9">
        <v>0.24099999999999999</v>
      </c>
      <c r="AF11" s="9">
        <v>22.065000000000001</v>
      </c>
      <c r="AG11" s="9">
        <v>5.7210000000000001</v>
      </c>
      <c r="AH11" s="9">
        <v>16.344000000000001</v>
      </c>
      <c r="AI11" s="9">
        <v>21.116</v>
      </c>
      <c r="AJ11" s="9">
        <v>5.53</v>
      </c>
      <c r="AK11" s="9">
        <v>15.586</v>
      </c>
      <c r="AL11" s="9">
        <v>8.6080000000000005</v>
      </c>
      <c r="AM11" s="9">
        <v>1.3819999999999999</v>
      </c>
      <c r="AN11" s="9">
        <v>7.226</v>
      </c>
      <c r="AO11" s="9">
        <v>12.507999999999999</v>
      </c>
      <c r="AP11" s="9">
        <v>4.1479999999999997</v>
      </c>
      <c r="AQ11" s="9">
        <v>8.36</v>
      </c>
      <c r="AR11" s="9">
        <v>0.94899999999999995</v>
      </c>
      <c r="AS11" s="9">
        <v>0.191</v>
      </c>
      <c r="AT11" s="9">
        <v>0.75800000000000001</v>
      </c>
      <c r="AU11" s="9">
        <v>13.07</v>
      </c>
      <c r="AV11" s="9">
        <v>3.8690000000000002</v>
      </c>
      <c r="AW11" s="9">
        <v>9.2010000000000005</v>
      </c>
      <c r="AX11" s="9">
        <v>12.449</v>
      </c>
      <c r="AY11" s="9">
        <v>3.8690000000000002</v>
      </c>
      <c r="AZ11" s="9">
        <v>8.58</v>
      </c>
      <c r="BA11" s="9">
        <v>6.38</v>
      </c>
      <c r="BB11" s="9">
        <v>1.887</v>
      </c>
      <c r="BC11" s="9">
        <v>4.4930000000000003</v>
      </c>
      <c r="BD11" s="9">
        <v>6.069</v>
      </c>
      <c r="BE11" s="9">
        <v>1.982</v>
      </c>
      <c r="BF11" s="9">
        <v>4.0869999999999997</v>
      </c>
      <c r="BG11" s="9">
        <v>0.621</v>
      </c>
      <c r="BH11" s="9">
        <v>0</v>
      </c>
      <c r="BI11" s="9">
        <v>0.621</v>
      </c>
      <c r="BJ11" s="9">
        <v>23.526</v>
      </c>
      <c r="BK11" s="9">
        <v>9.3140000000000001</v>
      </c>
      <c r="BL11" s="9">
        <v>14.212999999999999</v>
      </c>
      <c r="BM11" s="9">
        <v>22.838000000000001</v>
      </c>
      <c r="BN11" s="9">
        <v>8.6259999999999994</v>
      </c>
      <c r="BO11" s="9">
        <v>14.212999999999999</v>
      </c>
      <c r="BP11" s="9">
        <v>10.462999999999999</v>
      </c>
      <c r="BQ11" s="9">
        <v>4.2</v>
      </c>
      <c r="BR11" s="9">
        <v>6.2629999999999999</v>
      </c>
      <c r="BS11" s="9">
        <v>12.375</v>
      </c>
      <c r="BT11" s="9">
        <v>4.4260000000000002</v>
      </c>
      <c r="BU11" s="9">
        <v>7.95</v>
      </c>
      <c r="BV11" s="9">
        <v>0.68799999999999994</v>
      </c>
      <c r="BW11" s="9">
        <v>0.68799999999999994</v>
      </c>
      <c r="BX11" s="9">
        <v>0</v>
      </c>
      <c r="BY11" s="9">
        <v>16.067</v>
      </c>
      <c r="BZ11" s="9">
        <v>9.85</v>
      </c>
      <c r="CA11" s="9">
        <v>6.2169999999999996</v>
      </c>
      <c r="CB11" s="9">
        <v>15.253</v>
      </c>
      <c r="CC11" s="9">
        <v>9.85</v>
      </c>
      <c r="CD11" s="9">
        <v>5.4029999999999996</v>
      </c>
      <c r="CE11" s="9">
        <v>7.4619999999999997</v>
      </c>
      <c r="CF11" s="9">
        <v>5.0620000000000003</v>
      </c>
      <c r="CG11" s="9">
        <v>2.4</v>
      </c>
      <c r="CH11" s="9">
        <v>7.79</v>
      </c>
      <c r="CI11" s="9">
        <v>4.7880000000000003</v>
      </c>
      <c r="CJ11" s="9">
        <v>3.0030000000000001</v>
      </c>
      <c r="CK11" s="9">
        <v>0.81399999999999995</v>
      </c>
      <c r="CL11" s="9">
        <v>0</v>
      </c>
      <c r="CM11" s="9">
        <v>0.81399999999999995</v>
      </c>
      <c r="CN11" s="9">
        <v>26.861000000000001</v>
      </c>
      <c r="CO11" s="9">
        <v>9.2850000000000001</v>
      </c>
      <c r="CP11" s="9">
        <v>17.576000000000001</v>
      </c>
      <c r="CQ11" s="9">
        <v>25.815999999999999</v>
      </c>
      <c r="CR11" s="9">
        <v>9.0939999999999994</v>
      </c>
      <c r="CS11" s="9">
        <v>16.721</v>
      </c>
      <c r="CT11" s="9">
        <v>8.875</v>
      </c>
      <c r="CU11" s="9">
        <v>2.4319999999999999</v>
      </c>
      <c r="CV11" s="9">
        <v>6.4429999999999996</v>
      </c>
      <c r="CW11" s="9">
        <v>16.940999999999999</v>
      </c>
      <c r="CX11" s="9">
        <v>6.6630000000000003</v>
      </c>
      <c r="CY11" s="9">
        <v>10.278</v>
      </c>
      <c r="CZ11" s="9">
        <v>1.046</v>
      </c>
      <c r="DA11" s="9">
        <v>0.191</v>
      </c>
      <c r="DB11" s="9">
        <v>0.85499999999999998</v>
      </c>
      <c r="DC11" s="9">
        <v>29.821000000000002</v>
      </c>
      <c r="DD11" s="9">
        <v>12.13</v>
      </c>
      <c r="DE11" s="9">
        <v>17.690999999999999</v>
      </c>
      <c r="DF11" s="9">
        <v>28.512</v>
      </c>
      <c r="DG11" s="9">
        <v>11.875999999999999</v>
      </c>
      <c r="DH11" s="9">
        <v>16.635999999999999</v>
      </c>
      <c r="DI11" s="9">
        <v>13.327999999999999</v>
      </c>
      <c r="DJ11" s="9">
        <v>4.5990000000000002</v>
      </c>
      <c r="DK11" s="9">
        <v>8.7279999999999998</v>
      </c>
      <c r="DL11" s="9">
        <v>15.185</v>
      </c>
      <c r="DM11" s="9">
        <v>7.2770000000000001</v>
      </c>
      <c r="DN11" s="9">
        <v>7.9080000000000004</v>
      </c>
      <c r="DO11" s="9">
        <v>1.3089999999999999</v>
      </c>
      <c r="DP11" s="9">
        <v>0.253</v>
      </c>
      <c r="DQ11" s="9">
        <v>1.0549999999999999</v>
      </c>
      <c r="DR11" s="9">
        <v>14.39</v>
      </c>
      <c r="DS11" s="9">
        <v>5.1289999999999996</v>
      </c>
      <c r="DT11" s="9">
        <v>9.2609999999999992</v>
      </c>
      <c r="DU11" s="9">
        <v>13.672000000000001</v>
      </c>
      <c r="DV11" s="9">
        <v>4.694</v>
      </c>
      <c r="DW11" s="9">
        <v>8.9779999999999998</v>
      </c>
      <c r="DX11" s="9">
        <v>8.1720000000000006</v>
      </c>
      <c r="DY11" s="9">
        <v>3.9</v>
      </c>
      <c r="DZ11" s="9">
        <v>4.2720000000000002</v>
      </c>
      <c r="EA11" s="9">
        <v>5.5</v>
      </c>
      <c r="EB11" s="9">
        <v>0.79400000000000004</v>
      </c>
      <c r="EC11" s="9">
        <v>4.7060000000000004</v>
      </c>
      <c r="ED11" s="9">
        <v>0.71799999999999997</v>
      </c>
      <c r="EE11" s="9">
        <v>0.435</v>
      </c>
      <c r="EF11" s="9">
        <v>0.28299999999999997</v>
      </c>
      <c r="EG11" s="9">
        <v>3.6560000000000001</v>
      </c>
      <c r="EH11" s="9">
        <v>2.2090000000000001</v>
      </c>
      <c r="EI11" s="9">
        <v>1.4470000000000001</v>
      </c>
      <c r="EJ11" s="9">
        <v>3.6560000000000001</v>
      </c>
      <c r="EK11" s="9">
        <v>2.2090000000000001</v>
      </c>
      <c r="EL11" s="9">
        <v>1.4470000000000001</v>
      </c>
      <c r="EM11" s="9">
        <v>2.5369999999999999</v>
      </c>
      <c r="EN11" s="9">
        <v>1.599</v>
      </c>
      <c r="EO11" s="9">
        <v>0.93799999999999994</v>
      </c>
      <c r="EP11" s="9">
        <v>1.119</v>
      </c>
      <c r="EQ11" s="9">
        <v>0.61</v>
      </c>
      <c r="ER11" s="9">
        <v>0.50800000000000001</v>
      </c>
      <c r="ES11" s="9">
        <v>0</v>
      </c>
      <c r="ET11" s="9">
        <v>0</v>
      </c>
      <c r="EU11" s="9">
        <v>0</v>
      </c>
      <c r="EV11" s="9">
        <v>107.075</v>
      </c>
      <c r="EW11" s="9">
        <v>37.683999999999997</v>
      </c>
      <c r="EX11" s="9">
        <v>69.39</v>
      </c>
      <c r="EY11" s="9">
        <v>98.844999999999999</v>
      </c>
      <c r="EZ11" s="9">
        <v>36.747</v>
      </c>
      <c r="FA11" s="9">
        <v>62.097999999999999</v>
      </c>
      <c r="FB11" s="9">
        <v>51.898000000000003</v>
      </c>
      <c r="FC11" s="9">
        <v>17.428000000000001</v>
      </c>
      <c r="FD11" s="9">
        <v>34.470999999999997</v>
      </c>
      <c r="FE11" s="9">
        <v>46.945999999999998</v>
      </c>
      <c r="FF11" s="9">
        <v>19.318999999999999</v>
      </c>
      <c r="FG11" s="9">
        <v>27.626999999999999</v>
      </c>
      <c r="FH11" s="9">
        <v>8.23</v>
      </c>
      <c r="FI11" s="9">
        <v>0.93799999999999994</v>
      </c>
      <c r="FJ11" s="9">
        <v>7.2919999999999998</v>
      </c>
      <c r="FK11" s="9">
        <v>90.974999999999994</v>
      </c>
      <c r="FL11" s="9">
        <v>31.332999999999998</v>
      </c>
      <c r="FM11" s="9">
        <v>59.642000000000003</v>
      </c>
      <c r="FN11" s="9">
        <v>84.460999999999999</v>
      </c>
      <c r="FO11" s="9">
        <v>30.396000000000001</v>
      </c>
      <c r="FP11" s="9">
        <v>54.064999999999998</v>
      </c>
      <c r="FQ11" s="9">
        <v>45.468000000000004</v>
      </c>
      <c r="FR11" s="9">
        <v>14.839</v>
      </c>
      <c r="FS11" s="9">
        <v>30.629000000000001</v>
      </c>
      <c r="FT11" s="9">
        <v>38.993000000000002</v>
      </c>
      <c r="FU11" s="9">
        <v>15.557</v>
      </c>
      <c r="FV11" s="9">
        <v>23.436</v>
      </c>
      <c r="FW11" s="9">
        <v>6.5140000000000002</v>
      </c>
      <c r="FX11" s="9">
        <v>0.93799999999999994</v>
      </c>
      <c r="FY11" s="9">
        <v>5.5759999999999996</v>
      </c>
      <c r="FZ11" s="9">
        <v>16.100000000000001</v>
      </c>
      <c r="GA11" s="9">
        <v>6.351</v>
      </c>
      <c r="GB11" s="9">
        <v>9.7490000000000006</v>
      </c>
      <c r="GC11" s="9">
        <v>14.384</v>
      </c>
      <c r="GD11" s="9">
        <v>6.351</v>
      </c>
      <c r="GE11" s="9">
        <v>8.0329999999999995</v>
      </c>
      <c r="GF11" s="9">
        <v>6.431</v>
      </c>
      <c r="GG11" s="9">
        <v>2.589</v>
      </c>
      <c r="GH11" s="9">
        <v>3.8420000000000001</v>
      </c>
      <c r="GI11" s="9">
        <v>7.9530000000000003</v>
      </c>
      <c r="GJ11" s="9">
        <v>3.762</v>
      </c>
      <c r="GK11" s="9">
        <v>4.1909999999999998</v>
      </c>
      <c r="GL11" s="9">
        <v>1.716</v>
      </c>
      <c r="GM11" s="9">
        <v>0</v>
      </c>
      <c r="GN11" s="9">
        <v>1.716</v>
      </c>
      <c r="GO11" s="9">
        <v>32.417000000000002</v>
      </c>
      <c r="GP11" s="9">
        <v>7.01</v>
      </c>
      <c r="GQ11" s="9">
        <v>25.407</v>
      </c>
      <c r="GR11" s="9">
        <v>29.477</v>
      </c>
      <c r="GS11" s="9">
        <v>7.01</v>
      </c>
      <c r="GT11" s="9">
        <v>22.466999999999999</v>
      </c>
      <c r="GU11" s="9">
        <v>12.32</v>
      </c>
      <c r="GV11" s="9">
        <v>1.1359999999999999</v>
      </c>
      <c r="GW11" s="9">
        <v>11.185</v>
      </c>
      <c r="GX11" s="9">
        <v>17.157</v>
      </c>
      <c r="GY11" s="9">
        <v>5.875</v>
      </c>
      <c r="GZ11" s="9">
        <v>11.282</v>
      </c>
      <c r="HA11" s="9">
        <v>2.9390000000000001</v>
      </c>
      <c r="HB11" s="9">
        <v>0</v>
      </c>
      <c r="HC11" s="9">
        <v>2.9390000000000001</v>
      </c>
      <c r="HD11" s="9">
        <v>15.683999999999999</v>
      </c>
      <c r="HE11" s="9">
        <v>4.609</v>
      </c>
      <c r="HF11" s="9">
        <v>11.074</v>
      </c>
      <c r="HG11" s="9">
        <v>14.72</v>
      </c>
      <c r="HH11" s="9">
        <v>4.609</v>
      </c>
      <c r="HI11" s="9">
        <v>10.111000000000001</v>
      </c>
      <c r="HJ11" s="9">
        <v>6.6349999999999998</v>
      </c>
      <c r="HK11" s="9">
        <v>2.2200000000000002</v>
      </c>
      <c r="HL11" s="9">
        <v>4.415</v>
      </c>
      <c r="HM11" s="9">
        <v>8.0860000000000003</v>
      </c>
      <c r="HN11" s="9">
        <v>2.3889999999999998</v>
      </c>
      <c r="HO11" s="9">
        <v>5.6959999999999997</v>
      </c>
      <c r="HP11" s="9">
        <v>0.96299999999999997</v>
      </c>
      <c r="HQ11" s="9">
        <v>0</v>
      </c>
      <c r="HR11" s="9">
        <v>0.96299999999999997</v>
      </c>
      <c r="HS11" s="9">
        <v>21.742000000000001</v>
      </c>
      <c r="HT11" s="9">
        <v>6.6310000000000002</v>
      </c>
      <c r="HU11" s="9">
        <v>15.111000000000001</v>
      </c>
      <c r="HV11" s="9">
        <v>20.585000000000001</v>
      </c>
      <c r="HW11" s="9">
        <v>6.6310000000000002</v>
      </c>
      <c r="HX11" s="9">
        <v>13.954000000000001</v>
      </c>
      <c r="HY11" s="9">
        <v>13.393000000000001</v>
      </c>
      <c r="HZ11" s="9">
        <v>4.1139999999999999</v>
      </c>
      <c r="IA11" s="9">
        <v>9.2789999999999999</v>
      </c>
      <c r="IB11" s="9">
        <v>7.1920000000000002</v>
      </c>
      <c r="IC11" s="9">
        <v>2.5169999999999999</v>
      </c>
      <c r="ID11" s="9">
        <v>4.6749999999999998</v>
      </c>
      <c r="IE11" s="9">
        <v>1.157</v>
      </c>
      <c r="IF11" s="9">
        <v>0</v>
      </c>
      <c r="IG11" s="9">
        <v>1.157</v>
      </c>
      <c r="IH11" s="9">
        <v>37.231999999999999</v>
      </c>
      <c r="II11" s="9">
        <v>19.434000000000001</v>
      </c>
      <c r="IJ11" s="9">
        <v>17.798999999999999</v>
      </c>
      <c r="IK11" s="9">
        <v>34.061999999999998</v>
      </c>
      <c r="IL11" s="9">
        <v>18.495999999999999</v>
      </c>
      <c r="IM11" s="9">
        <v>15.566000000000001</v>
      </c>
      <c r="IN11" s="9">
        <v>19.55</v>
      </c>
      <c r="IO11" s="9">
        <v>9.9580000000000002</v>
      </c>
      <c r="IP11" s="9">
        <v>9.593</v>
      </c>
      <c r="IQ11" s="9">
        <v>14.510999999999999</v>
      </c>
    </row>
    <row r="12" spans="1:251">
      <c r="A12" s="10">
        <v>42401</v>
      </c>
      <c r="B12" s="9">
        <v>75.703999999999994</v>
      </c>
      <c r="C12" s="9">
        <v>30.981999999999999</v>
      </c>
      <c r="D12" s="9">
        <v>44.722000000000001</v>
      </c>
      <c r="E12" s="9">
        <v>72.938999999999993</v>
      </c>
      <c r="F12" s="9">
        <v>30.53</v>
      </c>
      <c r="G12" s="9">
        <v>42.408999999999999</v>
      </c>
      <c r="H12" s="9">
        <v>37.366999999999997</v>
      </c>
      <c r="I12" s="9">
        <v>15.157999999999999</v>
      </c>
      <c r="J12" s="9">
        <v>22.209</v>
      </c>
      <c r="K12" s="9">
        <v>35.572000000000003</v>
      </c>
      <c r="L12" s="9">
        <v>15.372</v>
      </c>
      <c r="M12" s="9">
        <v>20.2</v>
      </c>
      <c r="N12" s="9">
        <v>2.766</v>
      </c>
      <c r="O12" s="9">
        <v>0.45200000000000001</v>
      </c>
      <c r="P12" s="9">
        <v>2.3140000000000001</v>
      </c>
      <c r="Q12" s="9">
        <v>12.52</v>
      </c>
      <c r="R12" s="9">
        <v>7.327</v>
      </c>
      <c r="S12" s="9">
        <v>5.1929999999999996</v>
      </c>
      <c r="T12" s="9">
        <v>11.282999999999999</v>
      </c>
      <c r="U12" s="9">
        <v>6.4859999999999998</v>
      </c>
      <c r="V12" s="9">
        <v>4.7969999999999997</v>
      </c>
      <c r="W12" s="9">
        <v>5.1390000000000002</v>
      </c>
      <c r="X12" s="9">
        <v>3.23</v>
      </c>
      <c r="Y12" s="9">
        <v>1.909</v>
      </c>
      <c r="Z12" s="9">
        <v>6.1429999999999998</v>
      </c>
      <c r="AA12" s="9">
        <v>3.2559999999999998</v>
      </c>
      <c r="AB12" s="9">
        <v>2.887</v>
      </c>
      <c r="AC12" s="9">
        <v>1.238</v>
      </c>
      <c r="AD12" s="9">
        <v>0.84099999999999997</v>
      </c>
      <c r="AE12" s="9">
        <v>0.39700000000000002</v>
      </c>
      <c r="AF12" s="9">
        <v>29.154</v>
      </c>
      <c r="AG12" s="9">
        <v>8.3940000000000001</v>
      </c>
      <c r="AH12" s="9">
        <v>20.76</v>
      </c>
      <c r="AI12" s="9">
        <v>27.193999999999999</v>
      </c>
      <c r="AJ12" s="9">
        <v>8.1669999999999998</v>
      </c>
      <c r="AK12" s="9">
        <v>19.026</v>
      </c>
      <c r="AL12" s="9">
        <v>13.723000000000001</v>
      </c>
      <c r="AM12" s="9">
        <v>3.032</v>
      </c>
      <c r="AN12" s="9">
        <v>10.691000000000001</v>
      </c>
      <c r="AO12" s="9">
        <v>13.471</v>
      </c>
      <c r="AP12" s="9">
        <v>5.1349999999999998</v>
      </c>
      <c r="AQ12" s="9">
        <v>8.3350000000000009</v>
      </c>
      <c r="AR12" s="9">
        <v>1.9610000000000001</v>
      </c>
      <c r="AS12" s="9">
        <v>0.22600000000000001</v>
      </c>
      <c r="AT12" s="9">
        <v>1.734</v>
      </c>
      <c r="AU12" s="9">
        <v>13.079000000000001</v>
      </c>
      <c r="AV12" s="9">
        <v>4.069</v>
      </c>
      <c r="AW12" s="9">
        <v>9.01</v>
      </c>
      <c r="AX12" s="9">
        <v>11.898</v>
      </c>
      <c r="AY12" s="9">
        <v>3.5030000000000001</v>
      </c>
      <c r="AZ12" s="9">
        <v>8.3949999999999996</v>
      </c>
      <c r="BA12" s="9">
        <v>5.7939999999999996</v>
      </c>
      <c r="BB12" s="9">
        <v>1.5860000000000001</v>
      </c>
      <c r="BC12" s="9">
        <v>4.2089999999999996</v>
      </c>
      <c r="BD12" s="9">
        <v>6.1029999999999998</v>
      </c>
      <c r="BE12" s="9">
        <v>1.917</v>
      </c>
      <c r="BF12" s="9">
        <v>4.1859999999999999</v>
      </c>
      <c r="BG12" s="9">
        <v>1.181</v>
      </c>
      <c r="BH12" s="9">
        <v>0.56599999999999995</v>
      </c>
      <c r="BI12" s="9">
        <v>0.61499999999999999</v>
      </c>
      <c r="BJ12" s="9">
        <v>30.01</v>
      </c>
      <c r="BK12" s="9">
        <v>16.509</v>
      </c>
      <c r="BL12" s="9">
        <v>13.500999999999999</v>
      </c>
      <c r="BM12" s="9">
        <v>29.148</v>
      </c>
      <c r="BN12" s="9">
        <v>16.007999999999999</v>
      </c>
      <c r="BO12" s="9">
        <v>13.14</v>
      </c>
      <c r="BP12" s="9">
        <v>13.848000000000001</v>
      </c>
      <c r="BQ12" s="9">
        <v>8.0239999999999991</v>
      </c>
      <c r="BR12" s="9">
        <v>5.8239999999999998</v>
      </c>
      <c r="BS12" s="9">
        <v>15.3</v>
      </c>
      <c r="BT12" s="9">
        <v>7.984</v>
      </c>
      <c r="BU12" s="9">
        <v>7.3159999999999998</v>
      </c>
      <c r="BV12" s="9">
        <v>0.86199999999999999</v>
      </c>
      <c r="BW12" s="9">
        <v>0.501</v>
      </c>
      <c r="BX12" s="9">
        <v>0.36099999999999999</v>
      </c>
      <c r="BY12" s="9">
        <v>15.981999999999999</v>
      </c>
      <c r="BZ12" s="9">
        <v>9.3369999999999997</v>
      </c>
      <c r="CA12" s="9">
        <v>6.6449999999999996</v>
      </c>
      <c r="CB12" s="9">
        <v>15.981999999999999</v>
      </c>
      <c r="CC12" s="9">
        <v>9.3369999999999997</v>
      </c>
      <c r="CD12" s="9">
        <v>6.6449999999999996</v>
      </c>
      <c r="CE12" s="9">
        <v>9.141</v>
      </c>
      <c r="CF12" s="9">
        <v>5.7460000000000004</v>
      </c>
      <c r="CG12" s="9">
        <v>3.395</v>
      </c>
      <c r="CH12" s="9">
        <v>6.8410000000000002</v>
      </c>
      <c r="CI12" s="9">
        <v>3.5910000000000002</v>
      </c>
      <c r="CJ12" s="9">
        <v>3.25</v>
      </c>
      <c r="CK12" s="9">
        <v>0</v>
      </c>
      <c r="CL12" s="9">
        <v>0</v>
      </c>
      <c r="CM12" s="9">
        <v>0</v>
      </c>
      <c r="CN12" s="9">
        <v>29.338000000000001</v>
      </c>
      <c r="CO12" s="9">
        <v>10.759</v>
      </c>
      <c r="CP12" s="9">
        <v>18.579000000000001</v>
      </c>
      <c r="CQ12" s="9">
        <v>28.065000000000001</v>
      </c>
      <c r="CR12" s="9">
        <v>10.214</v>
      </c>
      <c r="CS12" s="9">
        <v>17.850999999999999</v>
      </c>
      <c r="CT12" s="9">
        <v>10.077999999999999</v>
      </c>
      <c r="CU12" s="9">
        <v>2.4060000000000001</v>
      </c>
      <c r="CV12" s="9">
        <v>7.6719999999999997</v>
      </c>
      <c r="CW12" s="9">
        <v>17.986999999999998</v>
      </c>
      <c r="CX12" s="9">
        <v>7.8070000000000004</v>
      </c>
      <c r="CY12" s="9">
        <v>10.18</v>
      </c>
      <c r="CZ12" s="9">
        <v>1.2729999999999999</v>
      </c>
      <c r="DA12" s="9">
        <v>0.54500000000000004</v>
      </c>
      <c r="DB12" s="9">
        <v>0.72799999999999998</v>
      </c>
      <c r="DC12" s="9">
        <v>43.832000000000001</v>
      </c>
      <c r="DD12" s="9">
        <v>19.751000000000001</v>
      </c>
      <c r="DE12" s="9">
        <v>24.081</v>
      </c>
      <c r="DF12" s="9">
        <v>41.677999999999997</v>
      </c>
      <c r="DG12" s="9">
        <v>19.228999999999999</v>
      </c>
      <c r="DH12" s="9">
        <v>22.449000000000002</v>
      </c>
      <c r="DI12" s="9">
        <v>22.404</v>
      </c>
      <c r="DJ12" s="9">
        <v>10.901</v>
      </c>
      <c r="DK12" s="9">
        <v>11.503</v>
      </c>
      <c r="DL12" s="9">
        <v>19.274000000000001</v>
      </c>
      <c r="DM12" s="9">
        <v>8.3279999999999994</v>
      </c>
      <c r="DN12" s="9">
        <v>10.946</v>
      </c>
      <c r="DO12" s="9">
        <v>2.1539999999999999</v>
      </c>
      <c r="DP12" s="9">
        <v>0.52200000000000002</v>
      </c>
      <c r="DQ12" s="9">
        <v>1.6319999999999999</v>
      </c>
      <c r="DR12" s="9">
        <v>11.494999999999999</v>
      </c>
      <c r="DS12" s="9">
        <v>6.2249999999999996</v>
      </c>
      <c r="DT12" s="9">
        <v>5.27</v>
      </c>
      <c r="DU12" s="9">
        <v>10.919</v>
      </c>
      <c r="DV12" s="9">
        <v>6</v>
      </c>
      <c r="DW12" s="9">
        <v>4.9189999999999996</v>
      </c>
      <c r="DX12" s="9">
        <v>6.7569999999999997</v>
      </c>
      <c r="DY12" s="9">
        <v>3.7989999999999999</v>
      </c>
      <c r="DZ12" s="9">
        <v>2.9580000000000002</v>
      </c>
      <c r="EA12" s="9">
        <v>4.1619999999999999</v>
      </c>
      <c r="EB12" s="9">
        <v>2.2010000000000001</v>
      </c>
      <c r="EC12" s="9">
        <v>1.9610000000000001</v>
      </c>
      <c r="ED12" s="9">
        <v>0.57599999999999996</v>
      </c>
      <c r="EE12" s="9">
        <v>0.22500000000000001</v>
      </c>
      <c r="EF12" s="9">
        <v>0.35099999999999998</v>
      </c>
      <c r="EG12" s="9">
        <v>3.5590000000000002</v>
      </c>
      <c r="EH12" s="9">
        <v>1.5740000000000001</v>
      </c>
      <c r="EI12" s="9">
        <v>1.9850000000000001</v>
      </c>
      <c r="EJ12" s="9">
        <v>3.5590000000000002</v>
      </c>
      <c r="EK12" s="9">
        <v>1.5740000000000001</v>
      </c>
      <c r="EL12" s="9">
        <v>1.9850000000000001</v>
      </c>
      <c r="EM12" s="9">
        <v>3.2669999999999999</v>
      </c>
      <c r="EN12" s="9">
        <v>1.2809999999999999</v>
      </c>
      <c r="EO12" s="9">
        <v>1.9850000000000001</v>
      </c>
      <c r="EP12" s="9">
        <v>0.29199999999999998</v>
      </c>
      <c r="EQ12" s="9">
        <v>0.29199999999999998</v>
      </c>
      <c r="ER12" s="9">
        <v>0</v>
      </c>
      <c r="ES12" s="9">
        <v>0</v>
      </c>
      <c r="ET12" s="9">
        <v>0</v>
      </c>
      <c r="EU12" s="9">
        <v>0</v>
      </c>
      <c r="EV12" s="9">
        <v>121.462</v>
      </c>
      <c r="EW12" s="9">
        <v>44.643000000000001</v>
      </c>
      <c r="EX12" s="9">
        <v>76.819000000000003</v>
      </c>
      <c r="EY12" s="9">
        <v>114.517</v>
      </c>
      <c r="EZ12" s="9">
        <v>43.033000000000001</v>
      </c>
      <c r="FA12" s="9">
        <v>71.483999999999995</v>
      </c>
      <c r="FB12" s="9">
        <v>57.774000000000001</v>
      </c>
      <c r="FC12" s="9">
        <v>25.198</v>
      </c>
      <c r="FD12" s="9">
        <v>32.576000000000001</v>
      </c>
      <c r="FE12" s="9">
        <v>56.741999999999997</v>
      </c>
      <c r="FF12" s="9">
        <v>17.835000000000001</v>
      </c>
      <c r="FG12" s="9">
        <v>38.906999999999996</v>
      </c>
      <c r="FH12" s="9">
        <v>6.9450000000000003</v>
      </c>
      <c r="FI12" s="9">
        <v>1.61</v>
      </c>
      <c r="FJ12" s="9">
        <v>5.335</v>
      </c>
      <c r="FK12" s="9">
        <v>105.327</v>
      </c>
      <c r="FL12" s="9">
        <v>38.26</v>
      </c>
      <c r="FM12" s="9">
        <v>67.066999999999993</v>
      </c>
      <c r="FN12" s="9">
        <v>99.953999999999994</v>
      </c>
      <c r="FO12" s="9">
        <v>37.048000000000002</v>
      </c>
      <c r="FP12" s="9">
        <v>62.905999999999999</v>
      </c>
      <c r="FQ12" s="9">
        <v>50.856999999999999</v>
      </c>
      <c r="FR12" s="9">
        <v>22.334</v>
      </c>
      <c r="FS12" s="9">
        <v>28.523</v>
      </c>
      <c r="FT12" s="9">
        <v>49.097000000000001</v>
      </c>
      <c r="FU12" s="9">
        <v>14.714</v>
      </c>
      <c r="FV12" s="9">
        <v>34.383000000000003</v>
      </c>
      <c r="FW12" s="9">
        <v>5.3730000000000002</v>
      </c>
      <c r="FX12" s="9">
        <v>1.212</v>
      </c>
      <c r="FY12" s="9">
        <v>4.1609999999999996</v>
      </c>
      <c r="FZ12" s="9">
        <v>16.135000000000002</v>
      </c>
      <c r="GA12" s="9">
        <v>6.383</v>
      </c>
      <c r="GB12" s="9">
        <v>9.7520000000000007</v>
      </c>
      <c r="GC12" s="9">
        <v>14.563000000000001</v>
      </c>
      <c r="GD12" s="9">
        <v>5.9850000000000003</v>
      </c>
      <c r="GE12" s="9">
        <v>8.5779999999999994</v>
      </c>
      <c r="GF12" s="9">
        <v>6.9169999999999998</v>
      </c>
      <c r="GG12" s="9">
        <v>2.8639999999999999</v>
      </c>
      <c r="GH12" s="9">
        <v>4.0529999999999999</v>
      </c>
      <c r="GI12" s="9">
        <v>7.6449999999999996</v>
      </c>
      <c r="GJ12" s="9">
        <v>3.121</v>
      </c>
      <c r="GK12" s="9">
        <v>4.5250000000000004</v>
      </c>
      <c r="GL12" s="9">
        <v>1.5720000000000001</v>
      </c>
      <c r="GM12" s="9">
        <v>0.39800000000000002</v>
      </c>
      <c r="GN12" s="9">
        <v>1.1739999999999999</v>
      </c>
      <c r="GO12" s="9">
        <v>36.616999999999997</v>
      </c>
      <c r="GP12" s="9">
        <v>11.093</v>
      </c>
      <c r="GQ12" s="9">
        <v>25.523</v>
      </c>
      <c r="GR12" s="9">
        <v>34.634</v>
      </c>
      <c r="GS12" s="9">
        <v>10.308</v>
      </c>
      <c r="GT12" s="9">
        <v>24.326000000000001</v>
      </c>
      <c r="GU12" s="9">
        <v>15.666</v>
      </c>
      <c r="GV12" s="9">
        <v>6.234</v>
      </c>
      <c r="GW12" s="9">
        <v>9.4329999999999998</v>
      </c>
      <c r="GX12" s="9">
        <v>18.968</v>
      </c>
      <c r="GY12" s="9">
        <v>4.0750000000000002</v>
      </c>
      <c r="GZ12" s="9">
        <v>14.893000000000001</v>
      </c>
      <c r="HA12" s="9">
        <v>1.9830000000000001</v>
      </c>
      <c r="HB12" s="9">
        <v>0.78500000000000003</v>
      </c>
      <c r="HC12" s="9">
        <v>1.198</v>
      </c>
      <c r="HD12" s="9">
        <v>20.756</v>
      </c>
      <c r="HE12" s="9">
        <v>4.8070000000000004</v>
      </c>
      <c r="HF12" s="9">
        <v>15.949</v>
      </c>
      <c r="HG12" s="9">
        <v>18.704999999999998</v>
      </c>
      <c r="HH12" s="9">
        <v>4.8070000000000004</v>
      </c>
      <c r="HI12" s="9">
        <v>13.897</v>
      </c>
      <c r="HJ12" s="9">
        <v>7.2450000000000001</v>
      </c>
      <c r="HK12" s="9">
        <v>2.5190000000000001</v>
      </c>
      <c r="HL12" s="9">
        <v>4.726</v>
      </c>
      <c r="HM12" s="9">
        <v>11.46</v>
      </c>
      <c r="HN12" s="9">
        <v>2.2890000000000001</v>
      </c>
      <c r="HO12" s="9">
        <v>9.1709999999999994</v>
      </c>
      <c r="HP12" s="9">
        <v>2.052</v>
      </c>
      <c r="HQ12" s="9">
        <v>0</v>
      </c>
      <c r="HR12" s="9">
        <v>2.052</v>
      </c>
      <c r="HS12" s="9">
        <v>34.033999999999999</v>
      </c>
      <c r="HT12" s="9">
        <v>11.958</v>
      </c>
      <c r="HU12" s="9">
        <v>22.076000000000001</v>
      </c>
      <c r="HV12" s="9">
        <v>31.916</v>
      </c>
      <c r="HW12" s="9">
        <v>11.532</v>
      </c>
      <c r="HX12" s="9">
        <v>20.384</v>
      </c>
      <c r="HY12" s="9">
        <v>15.069000000000001</v>
      </c>
      <c r="HZ12" s="9">
        <v>6.008</v>
      </c>
      <c r="IA12" s="9">
        <v>9.0609999999999999</v>
      </c>
      <c r="IB12" s="9">
        <v>16.846</v>
      </c>
      <c r="IC12" s="9">
        <v>5.5229999999999997</v>
      </c>
      <c r="ID12" s="9">
        <v>11.323</v>
      </c>
      <c r="IE12" s="9">
        <v>2.1190000000000002</v>
      </c>
      <c r="IF12" s="9">
        <v>0.42699999999999999</v>
      </c>
      <c r="IG12" s="9">
        <v>1.6919999999999999</v>
      </c>
      <c r="IH12" s="9">
        <v>30.053999999999998</v>
      </c>
      <c r="II12" s="9">
        <v>16.783999999999999</v>
      </c>
      <c r="IJ12" s="9">
        <v>13.27</v>
      </c>
      <c r="IK12" s="9">
        <v>29.262</v>
      </c>
      <c r="IL12" s="9">
        <v>16.385999999999999</v>
      </c>
      <c r="IM12" s="9">
        <v>12.877000000000001</v>
      </c>
      <c r="IN12" s="9">
        <v>19.794</v>
      </c>
      <c r="IO12" s="9">
        <v>10.436999999999999</v>
      </c>
      <c r="IP12" s="9">
        <v>9.3569999999999993</v>
      </c>
      <c r="IQ12" s="9">
        <v>9.468</v>
      </c>
    </row>
    <row r="13" spans="1:251">
      <c r="A13" s="10">
        <v>42767</v>
      </c>
      <c r="B13" s="9">
        <v>76.316000000000003</v>
      </c>
      <c r="C13" s="9">
        <v>27.23</v>
      </c>
      <c r="D13" s="9">
        <v>49.087000000000003</v>
      </c>
      <c r="E13" s="9">
        <v>74.105999999999995</v>
      </c>
      <c r="F13" s="9">
        <v>26.116</v>
      </c>
      <c r="G13" s="9">
        <v>47.988999999999997</v>
      </c>
      <c r="H13" s="9">
        <v>35.710999999999999</v>
      </c>
      <c r="I13" s="9">
        <v>14.619</v>
      </c>
      <c r="J13" s="9">
        <v>21.091999999999999</v>
      </c>
      <c r="K13" s="9">
        <v>38.395000000000003</v>
      </c>
      <c r="L13" s="9">
        <v>11.497</v>
      </c>
      <c r="M13" s="9">
        <v>26.898</v>
      </c>
      <c r="N13" s="9">
        <v>2.2109999999999999</v>
      </c>
      <c r="O13" s="9">
        <v>1.113</v>
      </c>
      <c r="P13" s="9">
        <v>1.0980000000000001</v>
      </c>
      <c r="Q13" s="9">
        <v>10.246</v>
      </c>
      <c r="R13" s="9">
        <v>4.9589999999999996</v>
      </c>
      <c r="S13" s="9">
        <v>5.2869999999999999</v>
      </c>
      <c r="T13" s="9">
        <v>9.3780000000000001</v>
      </c>
      <c r="U13" s="9">
        <v>4.7329999999999997</v>
      </c>
      <c r="V13" s="9">
        <v>4.6449999999999996</v>
      </c>
      <c r="W13" s="9">
        <v>5.7069999999999999</v>
      </c>
      <c r="X13" s="9">
        <v>2.1930000000000001</v>
      </c>
      <c r="Y13" s="9">
        <v>3.5139999999999998</v>
      </c>
      <c r="Z13" s="9">
        <v>3.6709999999999998</v>
      </c>
      <c r="AA13" s="9">
        <v>2.54</v>
      </c>
      <c r="AB13" s="9">
        <v>1.131</v>
      </c>
      <c r="AC13" s="9">
        <v>0.86799999999999999</v>
      </c>
      <c r="AD13" s="9">
        <v>0.22600000000000001</v>
      </c>
      <c r="AE13" s="9">
        <v>0.64200000000000002</v>
      </c>
      <c r="AF13" s="9">
        <v>27.75</v>
      </c>
      <c r="AG13" s="9">
        <v>7.5449999999999999</v>
      </c>
      <c r="AH13" s="9">
        <v>20.204999999999998</v>
      </c>
      <c r="AI13" s="9">
        <v>27.471</v>
      </c>
      <c r="AJ13" s="9">
        <v>7.5449999999999999</v>
      </c>
      <c r="AK13" s="9">
        <v>19.925999999999998</v>
      </c>
      <c r="AL13" s="9">
        <v>10.688000000000001</v>
      </c>
      <c r="AM13" s="9">
        <v>2.863</v>
      </c>
      <c r="AN13" s="9">
        <v>7.8250000000000002</v>
      </c>
      <c r="AO13" s="9">
        <v>16.782</v>
      </c>
      <c r="AP13" s="9">
        <v>4.6820000000000004</v>
      </c>
      <c r="AQ13" s="9">
        <v>12.101000000000001</v>
      </c>
      <c r="AR13" s="9">
        <v>0.27900000000000003</v>
      </c>
      <c r="AS13" s="9">
        <v>0</v>
      </c>
      <c r="AT13" s="9">
        <v>0.27900000000000003</v>
      </c>
      <c r="AU13" s="9">
        <v>14.96</v>
      </c>
      <c r="AV13" s="9">
        <v>3.2919999999999998</v>
      </c>
      <c r="AW13" s="9">
        <v>11.667999999999999</v>
      </c>
      <c r="AX13" s="9">
        <v>14.647</v>
      </c>
      <c r="AY13" s="9">
        <v>3.2919999999999998</v>
      </c>
      <c r="AZ13" s="9">
        <v>11.355</v>
      </c>
      <c r="BA13" s="9">
        <v>7.992</v>
      </c>
      <c r="BB13" s="9">
        <v>2.27</v>
      </c>
      <c r="BC13" s="9">
        <v>5.7220000000000004</v>
      </c>
      <c r="BD13" s="9">
        <v>6.6550000000000002</v>
      </c>
      <c r="BE13" s="9">
        <v>1.022</v>
      </c>
      <c r="BF13" s="9">
        <v>5.6319999999999997</v>
      </c>
      <c r="BG13" s="9">
        <v>0.313</v>
      </c>
      <c r="BH13" s="9">
        <v>0</v>
      </c>
      <c r="BI13" s="9">
        <v>0.313</v>
      </c>
      <c r="BJ13" s="9">
        <v>27.276</v>
      </c>
      <c r="BK13" s="9">
        <v>12.19</v>
      </c>
      <c r="BL13" s="9">
        <v>15.086</v>
      </c>
      <c r="BM13" s="9">
        <v>26.463000000000001</v>
      </c>
      <c r="BN13" s="9">
        <v>11.922000000000001</v>
      </c>
      <c r="BO13" s="9">
        <v>14.541</v>
      </c>
      <c r="BP13" s="9">
        <v>15.381</v>
      </c>
      <c r="BQ13" s="9">
        <v>8.0350000000000001</v>
      </c>
      <c r="BR13" s="9">
        <v>7.3460000000000001</v>
      </c>
      <c r="BS13" s="9">
        <v>11.082000000000001</v>
      </c>
      <c r="BT13" s="9">
        <v>3.887</v>
      </c>
      <c r="BU13" s="9">
        <v>7.1950000000000003</v>
      </c>
      <c r="BV13" s="9">
        <v>0.81299999999999994</v>
      </c>
      <c r="BW13" s="9">
        <v>0.26800000000000002</v>
      </c>
      <c r="BX13" s="9">
        <v>0.54500000000000004</v>
      </c>
      <c r="BY13" s="9">
        <v>16.577000000000002</v>
      </c>
      <c r="BZ13" s="9">
        <v>9.1609999999999996</v>
      </c>
      <c r="CA13" s="9">
        <v>7.415</v>
      </c>
      <c r="CB13" s="9">
        <v>14.903</v>
      </c>
      <c r="CC13" s="9">
        <v>8.09</v>
      </c>
      <c r="CD13" s="9">
        <v>6.8129999999999997</v>
      </c>
      <c r="CE13" s="9">
        <v>7.3559999999999999</v>
      </c>
      <c r="CF13" s="9">
        <v>3.6440000000000001</v>
      </c>
      <c r="CG13" s="9">
        <v>3.7120000000000002</v>
      </c>
      <c r="CH13" s="9">
        <v>7.5469999999999997</v>
      </c>
      <c r="CI13" s="9">
        <v>4.4459999999999997</v>
      </c>
      <c r="CJ13" s="9">
        <v>3.1</v>
      </c>
      <c r="CK13" s="9">
        <v>1.6739999999999999</v>
      </c>
      <c r="CL13" s="9">
        <v>1.071</v>
      </c>
      <c r="CM13" s="9">
        <v>0.60299999999999998</v>
      </c>
      <c r="CN13" s="9">
        <v>35.436999999999998</v>
      </c>
      <c r="CO13" s="9">
        <v>12.401999999999999</v>
      </c>
      <c r="CP13" s="9">
        <v>23.033999999999999</v>
      </c>
      <c r="CQ13" s="9">
        <v>34.271999999999998</v>
      </c>
      <c r="CR13" s="9">
        <v>12.061</v>
      </c>
      <c r="CS13" s="9">
        <v>22.210999999999999</v>
      </c>
      <c r="CT13" s="9">
        <v>15.510999999999999</v>
      </c>
      <c r="CU13" s="9">
        <v>6.7140000000000004</v>
      </c>
      <c r="CV13" s="9">
        <v>8.7959999999999994</v>
      </c>
      <c r="CW13" s="9">
        <v>18.762</v>
      </c>
      <c r="CX13" s="9">
        <v>5.3470000000000004</v>
      </c>
      <c r="CY13" s="9">
        <v>13.414999999999999</v>
      </c>
      <c r="CZ13" s="9">
        <v>1.165</v>
      </c>
      <c r="DA13" s="9">
        <v>0.34100000000000003</v>
      </c>
      <c r="DB13" s="9">
        <v>0.82399999999999995</v>
      </c>
      <c r="DC13" s="9">
        <v>33.761000000000003</v>
      </c>
      <c r="DD13" s="9">
        <v>11.65</v>
      </c>
      <c r="DE13" s="9">
        <v>22.111000000000001</v>
      </c>
      <c r="DF13" s="9">
        <v>32.72</v>
      </c>
      <c r="DG13" s="9">
        <v>10.922000000000001</v>
      </c>
      <c r="DH13" s="9">
        <v>21.797999999999998</v>
      </c>
      <c r="DI13" s="9">
        <v>15.920999999999999</v>
      </c>
      <c r="DJ13" s="9">
        <v>5.7240000000000002</v>
      </c>
      <c r="DK13" s="9">
        <v>10.196999999999999</v>
      </c>
      <c r="DL13" s="9">
        <v>16.798999999999999</v>
      </c>
      <c r="DM13" s="9">
        <v>5.1989999999999998</v>
      </c>
      <c r="DN13" s="9">
        <v>11.6</v>
      </c>
      <c r="DO13" s="9">
        <v>1.0409999999999999</v>
      </c>
      <c r="DP13" s="9">
        <v>0.72799999999999998</v>
      </c>
      <c r="DQ13" s="9">
        <v>0.313</v>
      </c>
      <c r="DR13" s="9">
        <v>13.898</v>
      </c>
      <c r="DS13" s="9">
        <v>7.0730000000000004</v>
      </c>
      <c r="DT13" s="9">
        <v>6.8250000000000002</v>
      </c>
      <c r="DU13" s="9">
        <v>13.025</v>
      </c>
      <c r="DV13" s="9">
        <v>6.8029999999999999</v>
      </c>
      <c r="DW13" s="9">
        <v>6.2220000000000004</v>
      </c>
      <c r="DX13" s="9">
        <v>8.3010000000000002</v>
      </c>
      <c r="DY13" s="9">
        <v>4.0650000000000004</v>
      </c>
      <c r="DZ13" s="9">
        <v>4.2359999999999998</v>
      </c>
      <c r="EA13" s="9">
        <v>4.7240000000000002</v>
      </c>
      <c r="EB13" s="9">
        <v>2.738</v>
      </c>
      <c r="EC13" s="9">
        <v>1.986</v>
      </c>
      <c r="ED13" s="9">
        <v>0.873</v>
      </c>
      <c r="EE13" s="9">
        <v>0.27</v>
      </c>
      <c r="EF13" s="9">
        <v>0.60299999999999998</v>
      </c>
      <c r="EG13" s="9">
        <v>3.4670000000000001</v>
      </c>
      <c r="EH13" s="9">
        <v>1.0620000000000001</v>
      </c>
      <c r="EI13" s="9">
        <v>2.4039999999999999</v>
      </c>
      <c r="EJ13" s="9">
        <v>3.4670000000000001</v>
      </c>
      <c r="EK13" s="9">
        <v>1.0620000000000001</v>
      </c>
      <c r="EL13" s="9">
        <v>2.4039999999999999</v>
      </c>
      <c r="EM13" s="9">
        <v>1.6850000000000001</v>
      </c>
      <c r="EN13" s="9">
        <v>0.309</v>
      </c>
      <c r="EO13" s="9">
        <v>1.3759999999999999</v>
      </c>
      <c r="EP13" s="9">
        <v>1.7809999999999999</v>
      </c>
      <c r="EQ13" s="9">
        <v>0.753</v>
      </c>
      <c r="ER13" s="9">
        <v>1.028</v>
      </c>
      <c r="ES13" s="9">
        <v>0</v>
      </c>
      <c r="ET13" s="9">
        <v>0</v>
      </c>
      <c r="EU13" s="9">
        <v>0</v>
      </c>
      <c r="EV13" s="9">
        <v>127.416</v>
      </c>
      <c r="EW13" s="9">
        <v>47.264000000000003</v>
      </c>
      <c r="EX13" s="9">
        <v>80.152000000000001</v>
      </c>
      <c r="EY13" s="9">
        <v>123.307</v>
      </c>
      <c r="EZ13" s="9">
        <v>46.829000000000001</v>
      </c>
      <c r="FA13" s="9">
        <v>76.477999999999994</v>
      </c>
      <c r="FB13" s="9">
        <v>60.988999999999997</v>
      </c>
      <c r="FC13" s="9">
        <v>26.977</v>
      </c>
      <c r="FD13" s="9">
        <v>34.011000000000003</v>
      </c>
      <c r="FE13" s="9">
        <v>62.319000000000003</v>
      </c>
      <c r="FF13" s="9">
        <v>19.852</v>
      </c>
      <c r="FG13" s="9">
        <v>42.466999999999999</v>
      </c>
      <c r="FH13" s="9">
        <v>4.1079999999999997</v>
      </c>
      <c r="FI13" s="9">
        <v>0.435</v>
      </c>
      <c r="FJ13" s="9">
        <v>3.6739999999999999</v>
      </c>
      <c r="FK13" s="9">
        <v>109.89100000000001</v>
      </c>
      <c r="FL13" s="9">
        <v>34.524999999999999</v>
      </c>
      <c r="FM13" s="9">
        <v>75.367000000000004</v>
      </c>
      <c r="FN13" s="9">
        <v>105.783</v>
      </c>
      <c r="FO13" s="9">
        <v>34.090000000000003</v>
      </c>
      <c r="FP13" s="9">
        <v>71.692999999999998</v>
      </c>
      <c r="FQ13" s="9">
        <v>52.503</v>
      </c>
      <c r="FR13" s="9">
        <v>21.236999999999998</v>
      </c>
      <c r="FS13" s="9">
        <v>31.265999999999998</v>
      </c>
      <c r="FT13" s="9">
        <v>53.28</v>
      </c>
      <c r="FU13" s="9">
        <v>12.853</v>
      </c>
      <c r="FV13" s="9">
        <v>40.427</v>
      </c>
      <c r="FW13" s="9">
        <v>4.1079999999999997</v>
      </c>
      <c r="FX13" s="9">
        <v>0.435</v>
      </c>
      <c r="FY13" s="9">
        <v>3.6739999999999999</v>
      </c>
      <c r="FZ13" s="9">
        <v>17.524000000000001</v>
      </c>
      <c r="GA13" s="9">
        <v>12.739000000000001</v>
      </c>
      <c r="GB13" s="9">
        <v>4.7850000000000001</v>
      </c>
      <c r="GC13" s="9">
        <v>17.524000000000001</v>
      </c>
      <c r="GD13" s="9">
        <v>12.739000000000001</v>
      </c>
      <c r="GE13" s="9">
        <v>4.7850000000000001</v>
      </c>
      <c r="GF13" s="9">
        <v>8.4860000000000007</v>
      </c>
      <c r="GG13" s="9">
        <v>5.7409999999999997</v>
      </c>
      <c r="GH13" s="9">
        <v>2.7450000000000001</v>
      </c>
      <c r="GI13" s="9">
        <v>9.0380000000000003</v>
      </c>
      <c r="GJ13" s="9">
        <v>6.9980000000000002</v>
      </c>
      <c r="GK13" s="9">
        <v>2.04</v>
      </c>
      <c r="GL13" s="9">
        <v>0</v>
      </c>
      <c r="GM13" s="9">
        <v>0</v>
      </c>
      <c r="GN13" s="9">
        <v>0</v>
      </c>
      <c r="GO13" s="9">
        <v>45.194000000000003</v>
      </c>
      <c r="GP13" s="9">
        <v>13.227</v>
      </c>
      <c r="GQ13" s="9">
        <v>31.966999999999999</v>
      </c>
      <c r="GR13" s="9">
        <v>43.427</v>
      </c>
      <c r="GS13" s="9">
        <v>13.227</v>
      </c>
      <c r="GT13" s="9">
        <v>30.2</v>
      </c>
      <c r="GU13" s="9">
        <v>23.914000000000001</v>
      </c>
      <c r="GV13" s="9">
        <v>9.2080000000000002</v>
      </c>
      <c r="GW13" s="9">
        <v>14.706</v>
      </c>
      <c r="GX13" s="9">
        <v>19.513000000000002</v>
      </c>
      <c r="GY13" s="9">
        <v>4.0199999999999996</v>
      </c>
      <c r="GZ13" s="9">
        <v>15.493</v>
      </c>
      <c r="HA13" s="9">
        <v>1.7669999999999999</v>
      </c>
      <c r="HB13" s="9">
        <v>0</v>
      </c>
      <c r="HC13" s="9">
        <v>1.7669999999999999</v>
      </c>
      <c r="HD13" s="9">
        <v>16.369</v>
      </c>
      <c r="HE13" s="9">
        <v>4.5179999999999998</v>
      </c>
      <c r="HF13" s="9">
        <v>11.851000000000001</v>
      </c>
      <c r="HG13" s="9">
        <v>15.913</v>
      </c>
      <c r="HH13" s="9">
        <v>4.5179999999999998</v>
      </c>
      <c r="HI13" s="9">
        <v>11.395</v>
      </c>
      <c r="HJ13" s="9">
        <v>5.5170000000000003</v>
      </c>
      <c r="HK13" s="9">
        <v>1.004</v>
      </c>
      <c r="HL13" s="9">
        <v>4.5129999999999999</v>
      </c>
      <c r="HM13" s="9">
        <v>10.397</v>
      </c>
      <c r="HN13" s="9">
        <v>3.5139999999999998</v>
      </c>
      <c r="HO13" s="9">
        <v>6.8819999999999997</v>
      </c>
      <c r="HP13" s="9">
        <v>0.45600000000000002</v>
      </c>
      <c r="HQ13" s="9">
        <v>0</v>
      </c>
      <c r="HR13" s="9">
        <v>0.45600000000000002</v>
      </c>
      <c r="HS13" s="9">
        <v>30.913</v>
      </c>
      <c r="HT13" s="9">
        <v>10.932</v>
      </c>
      <c r="HU13" s="9">
        <v>19.981000000000002</v>
      </c>
      <c r="HV13" s="9">
        <v>29.027999999999999</v>
      </c>
      <c r="HW13" s="9">
        <v>10.497</v>
      </c>
      <c r="HX13" s="9">
        <v>18.530999999999999</v>
      </c>
      <c r="HY13" s="9">
        <v>13.952</v>
      </c>
      <c r="HZ13" s="9">
        <v>5.9009999999999998</v>
      </c>
      <c r="IA13" s="9">
        <v>8.0500000000000007</v>
      </c>
      <c r="IB13" s="9">
        <v>15.076000000000001</v>
      </c>
      <c r="IC13" s="9">
        <v>4.5960000000000001</v>
      </c>
      <c r="ID13" s="9">
        <v>10.48</v>
      </c>
      <c r="IE13" s="9">
        <v>1.885</v>
      </c>
      <c r="IF13" s="9">
        <v>0.435</v>
      </c>
      <c r="IG13" s="9">
        <v>1.45</v>
      </c>
      <c r="IH13" s="9">
        <v>34.939</v>
      </c>
      <c r="II13" s="9">
        <v>18.585999999999999</v>
      </c>
      <c r="IJ13" s="9">
        <v>16.353000000000002</v>
      </c>
      <c r="IK13" s="9">
        <v>34.939</v>
      </c>
      <c r="IL13" s="9">
        <v>18.585999999999999</v>
      </c>
      <c r="IM13" s="9">
        <v>16.353000000000002</v>
      </c>
      <c r="IN13" s="9">
        <v>17.606999999999999</v>
      </c>
      <c r="IO13" s="9">
        <v>10.865</v>
      </c>
      <c r="IP13" s="9">
        <v>6.742</v>
      </c>
      <c r="IQ13" s="9">
        <v>17.332000000000001</v>
      </c>
    </row>
    <row r="14" spans="1:251">
      <c r="A14" s="10">
        <v>43132</v>
      </c>
      <c r="B14" s="9">
        <v>72.884</v>
      </c>
      <c r="C14" s="9">
        <v>28.253</v>
      </c>
      <c r="D14" s="9">
        <v>44.631</v>
      </c>
      <c r="E14" s="9">
        <v>69.763000000000005</v>
      </c>
      <c r="F14" s="9">
        <v>26.957999999999998</v>
      </c>
      <c r="G14" s="9">
        <v>42.805999999999997</v>
      </c>
      <c r="H14" s="9">
        <v>34.427</v>
      </c>
      <c r="I14" s="9">
        <v>14.238</v>
      </c>
      <c r="J14" s="9">
        <v>20.189</v>
      </c>
      <c r="K14" s="9">
        <v>35.335999999999999</v>
      </c>
      <c r="L14" s="9">
        <v>12.718999999999999</v>
      </c>
      <c r="M14" s="9">
        <v>22.617000000000001</v>
      </c>
      <c r="N14" s="9">
        <v>3.121</v>
      </c>
      <c r="O14" s="9">
        <v>1.2949999999999999</v>
      </c>
      <c r="P14" s="9">
        <v>1.825</v>
      </c>
      <c r="Q14" s="9">
        <v>8.9860000000000007</v>
      </c>
      <c r="R14" s="9">
        <v>5.1230000000000002</v>
      </c>
      <c r="S14" s="9">
        <v>3.863</v>
      </c>
      <c r="T14" s="9">
        <v>8.4149999999999991</v>
      </c>
      <c r="U14" s="9">
        <v>4.5519999999999996</v>
      </c>
      <c r="V14" s="9">
        <v>3.863</v>
      </c>
      <c r="W14" s="9">
        <v>5.3129999999999997</v>
      </c>
      <c r="X14" s="9">
        <v>3.0190000000000001</v>
      </c>
      <c r="Y14" s="9">
        <v>2.2949999999999999</v>
      </c>
      <c r="Z14" s="9">
        <v>3.1019999999999999</v>
      </c>
      <c r="AA14" s="9">
        <v>1.5329999999999999</v>
      </c>
      <c r="AB14" s="9">
        <v>1.569</v>
      </c>
      <c r="AC14" s="9">
        <v>0.57099999999999995</v>
      </c>
      <c r="AD14" s="9">
        <v>0.57099999999999995</v>
      </c>
      <c r="AE14" s="9">
        <v>0</v>
      </c>
      <c r="AF14" s="9">
        <v>26.469000000000001</v>
      </c>
      <c r="AG14" s="9">
        <v>7.8220000000000001</v>
      </c>
      <c r="AH14" s="9">
        <v>18.646999999999998</v>
      </c>
      <c r="AI14" s="9">
        <v>25.254999999999999</v>
      </c>
      <c r="AJ14" s="9">
        <v>7.1420000000000003</v>
      </c>
      <c r="AK14" s="9">
        <v>18.113</v>
      </c>
      <c r="AL14" s="9">
        <v>10.36</v>
      </c>
      <c r="AM14" s="9">
        <v>3.1110000000000002</v>
      </c>
      <c r="AN14" s="9">
        <v>7.2480000000000002</v>
      </c>
      <c r="AO14" s="9">
        <v>14.895</v>
      </c>
      <c r="AP14" s="9">
        <v>4.03</v>
      </c>
      <c r="AQ14" s="9">
        <v>10.865</v>
      </c>
      <c r="AR14" s="9">
        <v>1.214</v>
      </c>
      <c r="AS14" s="9">
        <v>0.68</v>
      </c>
      <c r="AT14" s="9">
        <v>0.53400000000000003</v>
      </c>
      <c r="AU14" s="9">
        <v>14.458</v>
      </c>
      <c r="AV14" s="9">
        <v>4.867</v>
      </c>
      <c r="AW14" s="9">
        <v>9.5909999999999993</v>
      </c>
      <c r="AX14" s="9">
        <v>13.355</v>
      </c>
      <c r="AY14" s="9">
        <v>4.548</v>
      </c>
      <c r="AZ14" s="9">
        <v>8.8070000000000004</v>
      </c>
      <c r="BA14" s="9">
        <v>7.0060000000000002</v>
      </c>
      <c r="BB14" s="9">
        <v>2.4780000000000002</v>
      </c>
      <c r="BC14" s="9">
        <v>4.5279999999999996</v>
      </c>
      <c r="BD14" s="9">
        <v>6.3490000000000002</v>
      </c>
      <c r="BE14" s="9">
        <v>2.0699999999999998</v>
      </c>
      <c r="BF14" s="9">
        <v>4.2789999999999999</v>
      </c>
      <c r="BG14" s="9">
        <v>1.103</v>
      </c>
      <c r="BH14" s="9">
        <v>0.31900000000000001</v>
      </c>
      <c r="BI14" s="9">
        <v>0.78400000000000003</v>
      </c>
      <c r="BJ14" s="9">
        <v>25.106000000000002</v>
      </c>
      <c r="BK14" s="9">
        <v>11.638</v>
      </c>
      <c r="BL14" s="9">
        <v>13.468</v>
      </c>
      <c r="BM14" s="9">
        <v>24.596</v>
      </c>
      <c r="BN14" s="9">
        <v>11.385999999999999</v>
      </c>
      <c r="BO14" s="9">
        <v>13.209</v>
      </c>
      <c r="BP14" s="9">
        <v>15.034000000000001</v>
      </c>
      <c r="BQ14" s="9">
        <v>6.984</v>
      </c>
      <c r="BR14" s="9">
        <v>8.0510000000000002</v>
      </c>
      <c r="BS14" s="9">
        <v>9.5609999999999999</v>
      </c>
      <c r="BT14" s="9">
        <v>4.4029999999999996</v>
      </c>
      <c r="BU14" s="9">
        <v>5.1589999999999998</v>
      </c>
      <c r="BV14" s="9">
        <v>0.51</v>
      </c>
      <c r="BW14" s="9">
        <v>0.252</v>
      </c>
      <c r="BX14" s="9">
        <v>0.25800000000000001</v>
      </c>
      <c r="BY14" s="9">
        <v>15.837</v>
      </c>
      <c r="BZ14" s="9">
        <v>9.0489999999999995</v>
      </c>
      <c r="CA14" s="9">
        <v>6.7880000000000003</v>
      </c>
      <c r="CB14" s="9">
        <v>14.973000000000001</v>
      </c>
      <c r="CC14" s="9">
        <v>8.4339999999999993</v>
      </c>
      <c r="CD14" s="9">
        <v>6.5389999999999997</v>
      </c>
      <c r="CE14" s="9">
        <v>7.3410000000000002</v>
      </c>
      <c r="CF14" s="9">
        <v>4.6840000000000002</v>
      </c>
      <c r="CG14" s="9">
        <v>2.657</v>
      </c>
      <c r="CH14" s="9">
        <v>7.6319999999999997</v>
      </c>
      <c r="CI14" s="9">
        <v>3.7490000000000001</v>
      </c>
      <c r="CJ14" s="9">
        <v>3.883</v>
      </c>
      <c r="CK14" s="9">
        <v>0.86399999999999999</v>
      </c>
      <c r="CL14" s="9">
        <v>0.61499999999999999</v>
      </c>
      <c r="CM14" s="9">
        <v>0.249</v>
      </c>
      <c r="CN14" s="9">
        <v>30.937000000000001</v>
      </c>
      <c r="CO14" s="9">
        <v>9.5820000000000007</v>
      </c>
      <c r="CP14" s="9">
        <v>21.355</v>
      </c>
      <c r="CQ14" s="9">
        <v>29.135000000000002</v>
      </c>
      <c r="CR14" s="9">
        <v>8.5820000000000007</v>
      </c>
      <c r="CS14" s="9">
        <v>20.553000000000001</v>
      </c>
      <c r="CT14" s="9">
        <v>10.596</v>
      </c>
      <c r="CU14" s="9">
        <v>2.57</v>
      </c>
      <c r="CV14" s="9">
        <v>8.0259999999999998</v>
      </c>
      <c r="CW14" s="9">
        <v>18.539000000000001</v>
      </c>
      <c r="CX14" s="9">
        <v>6.0119999999999996</v>
      </c>
      <c r="CY14" s="9">
        <v>12.526999999999999</v>
      </c>
      <c r="CZ14" s="9">
        <v>1.802</v>
      </c>
      <c r="DA14" s="9">
        <v>0.999</v>
      </c>
      <c r="DB14" s="9">
        <v>0.80200000000000005</v>
      </c>
      <c r="DC14" s="9">
        <v>35.908999999999999</v>
      </c>
      <c r="DD14" s="9">
        <v>14.675000000000001</v>
      </c>
      <c r="DE14" s="9">
        <v>21.234999999999999</v>
      </c>
      <c r="DF14" s="9">
        <v>34.018999999999998</v>
      </c>
      <c r="DG14" s="9">
        <v>13.808</v>
      </c>
      <c r="DH14" s="9">
        <v>20.210999999999999</v>
      </c>
      <c r="DI14" s="9">
        <v>19.550999999999998</v>
      </c>
      <c r="DJ14" s="9">
        <v>9.1289999999999996</v>
      </c>
      <c r="DK14" s="9">
        <v>10.420999999999999</v>
      </c>
      <c r="DL14" s="9">
        <v>14.468</v>
      </c>
      <c r="DM14" s="9">
        <v>4.6779999999999999</v>
      </c>
      <c r="DN14" s="9">
        <v>9.7899999999999991</v>
      </c>
      <c r="DO14" s="9">
        <v>1.89</v>
      </c>
      <c r="DP14" s="9">
        <v>0.86699999999999999</v>
      </c>
      <c r="DQ14" s="9">
        <v>1.0229999999999999</v>
      </c>
      <c r="DR14" s="9">
        <v>9.2089999999999996</v>
      </c>
      <c r="DS14" s="9">
        <v>4.6870000000000003</v>
      </c>
      <c r="DT14" s="9">
        <v>4.5220000000000002</v>
      </c>
      <c r="DU14" s="9">
        <v>9.2089999999999996</v>
      </c>
      <c r="DV14" s="9">
        <v>4.6870000000000003</v>
      </c>
      <c r="DW14" s="9">
        <v>4.5220000000000002</v>
      </c>
      <c r="DX14" s="9">
        <v>5.27</v>
      </c>
      <c r="DY14" s="9">
        <v>2.3530000000000002</v>
      </c>
      <c r="DZ14" s="9">
        <v>2.9169999999999998</v>
      </c>
      <c r="EA14" s="9">
        <v>3.9390000000000001</v>
      </c>
      <c r="EB14" s="9">
        <v>2.3340000000000001</v>
      </c>
      <c r="EC14" s="9">
        <v>1.605</v>
      </c>
      <c r="ED14" s="9">
        <v>0</v>
      </c>
      <c r="EE14" s="9">
        <v>0</v>
      </c>
      <c r="EF14" s="9">
        <v>0</v>
      </c>
      <c r="EG14" s="9">
        <v>5.8150000000000004</v>
      </c>
      <c r="EH14" s="9">
        <v>4.4329999999999998</v>
      </c>
      <c r="EI14" s="9">
        <v>1.3819999999999999</v>
      </c>
      <c r="EJ14" s="9">
        <v>5.8150000000000004</v>
      </c>
      <c r="EK14" s="9">
        <v>4.4329999999999998</v>
      </c>
      <c r="EL14" s="9">
        <v>1.3819999999999999</v>
      </c>
      <c r="EM14" s="9">
        <v>4.3239999999999998</v>
      </c>
      <c r="EN14" s="9">
        <v>3.2050000000000001</v>
      </c>
      <c r="EO14" s="9">
        <v>1.1180000000000001</v>
      </c>
      <c r="EP14" s="9">
        <v>1.4910000000000001</v>
      </c>
      <c r="EQ14" s="9">
        <v>1.2270000000000001</v>
      </c>
      <c r="ER14" s="9">
        <v>0.26400000000000001</v>
      </c>
      <c r="ES14" s="9">
        <v>0</v>
      </c>
      <c r="ET14" s="9">
        <v>0</v>
      </c>
      <c r="EU14" s="9">
        <v>0</v>
      </c>
      <c r="EV14" s="9">
        <v>119.652</v>
      </c>
      <c r="EW14" s="9">
        <v>42.13</v>
      </c>
      <c r="EX14" s="9">
        <v>77.522000000000006</v>
      </c>
      <c r="EY14" s="9">
        <v>113.502</v>
      </c>
      <c r="EZ14" s="9">
        <v>39.497</v>
      </c>
      <c r="FA14" s="9">
        <v>74.004000000000005</v>
      </c>
      <c r="FB14" s="9">
        <v>61.232999999999997</v>
      </c>
      <c r="FC14" s="9">
        <v>23.949000000000002</v>
      </c>
      <c r="FD14" s="9">
        <v>37.284999999999997</v>
      </c>
      <c r="FE14" s="9">
        <v>52.268000000000001</v>
      </c>
      <c r="FF14" s="9">
        <v>15.548999999999999</v>
      </c>
      <c r="FG14" s="9">
        <v>36.719000000000001</v>
      </c>
      <c r="FH14" s="9">
        <v>6.15</v>
      </c>
      <c r="FI14" s="9">
        <v>2.633</v>
      </c>
      <c r="FJ14" s="9">
        <v>3.5169999999999999</v>
      </c>
      <c r="FK14" s="9">
        <v>91.539000000000001</v>
      </c>
      <c r="FL14" s="9">
        <v>30.012</v>
      </c>
      <c r="FM14" s="9">
        <v>61.527000000000001</v>
      </c>
      <c r="FN14" s="9">
        <v>87.662000000000006</v>
      </c>
      <c r="FO14" s="9">
        <v>28.443000000000001</v>
      </c>
      <c r="FP14" s="9">
        <v>59.219000000000001</v>
      </c>
      <c r="FQ14" s="9">
        <v>48.354999999999997</v>
      </c>
      <c r="FR14" s="9">
        <v>18.192</v>
      </c>
      <c r="FS14" s="9">
        <v>30.164000000000001</v>
      </c>
      <c r="FT14" s="9">
        <v>39.305999999999997</v>
      </c>
      <c r="FU14" s="9">
        <v>10.250999999999999</v>
      </c>
      <c r="FV14" s="9">
        <v>29.055</v>
      </c>
      <c r="FW14" s="9">
        <v>3.8769999999999998</v>
      </c>
      <c r="FX14" s="9">
        <v>1.569</v>
      </c>
      <c r="FY14" s="9">
        <v>2.3079999999999998</v>
      </c>
      <c r="FZ14" s="9">
        <v>28.113</v>
      </c>
      <c r="GA14" s="9">
        <v>12.118</v>
      </c>
      <c r="GB14" s="9">
        <v>15.994</v>
      </c>
      <c r="GC14" s="9">
        <v>25.84</v>
      </c>
      <c r="GD14" s="9">
        <v>11.054</v>
      </c>
      <c r="GE14" s="9">
        <v>14.785</v>
      </c>
      <c r="GF14" s="9">
        <v>12.878</v>
      </c>
      <c r="GG14" s="9">
        <v>5.7569999999999997</v>
      </c>
      <c r="GH14" s="9">
        <v>7.1210000000000004</v>
      </c>
      <c r="GI14" s="9">
        <v>12.962</v>
      </c>
      <c r="GJ14" s="9">
        <v>5.2969999999999997</v>
      </c>
      <c r="GK14" s="9">
        <v>7.6639999999999997</v>
      </c>
      <c r="GL14" s="9">
        <v>2.2730000000000001</v>
      </c>
      <c r="GM14" s="9">
        <v>1.0640000000000001</v>
      </c>
      <c r="GN14" s="9">
        <v>1.2090000000000001</v>
      </c>
      <c r="GO14" s="9">
        <v>42.814999999999998</v>
      </c>
      <c r="GP14" s="9">
        <v>14.446999999999999</v>
      </c>
      <c r="GQ14" s="9">
        <v>28.367999999999999</v>
      </c>
      <c r="GR14" s="9">
        <v>40.121000000000002</v>
      </c>
      <c r="GS14" s="9">
        <v>12.891</v>
      </c>
      <c r="GT14" s="9">
        <v>27.23</v>
      </c>
      <c r="GU14" s="9">
        <v>19.058</v>
      </c>
      <c r="GV14" s="9">
        <v>6.3920000000000003</v>
      </c>
      <c r="GW14" s="9">
        <v>12.666</v>
      </c>
      <c r="GX14" s="9">
        <v>21.062000000000001</v>
      </c>
      <c r="GY14" s="9">
        <v>6.4980000000000002</v>
      </c>
      <c r="GZ14" s="9">
        <v>14.564</v>
      </c>
      <c r="HA14" s="9">
        <v>2.694</v>
      </c>
      <c r="HB14" s="9">
        <v>1.556</v>
      </c>
      <c r="HC14" s="9">
        <v>1.1379999999999999</v>
      </c>
      <c r="HD14" s="9">
        <v>19.577000000000002</v>
      </c>
      <c r="HE14" s="9">
        <v>4.7969999999999997</v>
      </c>
      <c r="HF14" s="9">
        <v>14.78</v>
      </c>
      <c r="HG14" s="9">
        <v>18.79</v>
      </c>
      <c r="HH14" s="9">
        <v>4.7969999999999997</v>
      </c>
      <c r="HI14" s="9">
        <v>13.993</v>
      </c>
      <c r="HJ14" s="9">
        <v>9.8260000000000005</v>
      </c>
      <c r="HK14" s="9">
        <v>2.1030000000000002</v>
      </c>
      <c r="HL14" s="9">
        <v>7.7229999999999999</v>
      </c>
      <c r="HM14" s="9">
        <v>8.9640000000000004</v>
      </c>
      <c r="HN14" s="9">
        <v>2.694</v>
      </c>
      <c r="HO14" s="9">
        <v>6.27</v>
      </c>
      <c r="HP14" s="9">
        <v>0.78700000000000003</v>
      </c>
      <c r="HQ14" s="9">
        <v>0</v>
      </c>
      <c r="HR14" s="9">
        <v>0.78700000000000003</v>
      </c>
      <c r="HS14" s="9">
        <v>29.68</v>
      </c>
      <c r="HT14" s="9">
        <v>11.313000000000001</v>
      </c>
      <c r="HU14" s="9">
        <v>18.367000000000001</v>
      </c>
      <c r="HV14" s="9">
        <v>27.399000000000001</v>
      </c>
      <c r="HW14" s="9">
        <v>10.624000000000001</v>
      </c>
      <c r="HX14" s="9">
        <v>16.774999999999999</v>
      </c>
      <c r="HY14" s="9">
        <v>17.481000000000002</v>
      </c>
      <c r="HZ14" s="9">
        <v>7.9349999999999996</v>
      </c>
      <c r="IA14" s="9">
        <v>9.5470000000000006</v>
      </c>
      <c r="IB14" s="9">
        <v>9.9169999999999998</v>
      </c>
      <c r="IC14" s="9">
        <v>2.6890000000000001</v>
      </c>
      <c r="ID14" s="9">
        <v>7.2279999999999998</v>
      </c>
      <c r="IE14" s="9">
        <v>2.2810000000000001</v>
      </c>
      <c r="IF14" s="9">
        <v>0.68899999999999995</v>
      </c>
      <c r="IG14" s="9">
        <v>1.5920000000000001</v>
      </c>
      <c r="IH14" s="9">
        <v>27.58</v>
      </c>
      <c r="II14" s="9">
        <v>11.574</v>
      </c>
      <c r="IJ14" s="9">
        <v>16.006</v>
      </c>
      <c r="IK14" s="9">
        <v>27.192</v>
      </c>
      <c r="IL14" s="9">
        <v>11.186</v>
      </c>
      <c r="IM14" s="9">
        <v>16.006</v>
      </c>
      <c r="IN14" s="9">
        <v>14.868</v>
      </c>
      <c r="IO14" s="9">
        <v>7.5190000000000001</v>
      </c>
      <c r="IP14" s="9">
        <v>7.3490000000000002</v>
      </c>
      <c r="IQ14" s="9">
        <v>12.324</v>
      </c>
    </row>
    <row r="15" spans="1:251">
      <c r="A15" s="10">
        <v>43497</v>
      </c>
      <c r="B15" s="9">
        <v>67.308999999999997</v>
      </c>
      <c r="C15" s="9">
        <v>23.265000000000001</v>
      </c>
      <c r="D15" s="9">
        <v>44.043999999999997</v>
      </c>
      <c r="E15" s="9">
        <v>63.359000000000002</v>
      </c>
      <c r="F15" s="9">
        <v>21.640999999999998</v>
      </c>
      <c r="G15" s="9">
        <v>41.718000000000004</v>
      </c>
      <c r="H15" s="9">
        <v>31.558</v>
      </c>
      <c r="I15" s="9">
        <v>9.9190000000000005</v>
      </c>
      <c r="J15" s="9">
        <v>21.638999999999999</v>
      </c>
      <c r="K15" s="9">
        <v>31.800999999999998</v>
      </c>
      <c r="L15" s="9">
        <v>11.722</v>
      </c>
      <c r="M15" s="9">
        <v>20.079000000000001</v>
      </c>
      <c r="N15" s="9">
        <v>3.9489999999999998</v>
      </c>
      <c r="O15" s="9">
        <v>1.6240000000000001</v>
      </c>
      <c r="P15" s="9">
        <v>2.3260000000000001</v>
      </c>
      <c r="Q15" s="9">
        <v>8.923</v>
      </c>
      <c r="R15" s="9">
        <v>4.9809999999999999</v>
      </c>
      <c r="S15" s="9">
        <v>3.9430000000000001</v>
      </c>
      <c r="T15" s="9">
        <v>8.51</v>
      </c>
      <c r="U15" s="9">
        <v>4.9809999999999999</v>
      </c>
      <c r="V15" s="9">
        <v>3.5289999999999999</v>
      </c>
      <c r="W15" s="9">
        <v>4.0759999999999996</v>
      </c>
      <c r="X15" s="9">
        <v>1.196</v>
      </c>
      <c r="Y15" s="9">
        <v>2.88</v>
      </c>
      <c r="Z15" s="9">
        <v>4.4340000000000002</v>
      </c>
      <c r="AA15" s="9">
        <v>3.7839999999999998</v>
      </c>
      <c r="AB15" s="9">
        <v>0.65</v>
      </c>
      <c r="AC15" s="9">
        <v>0.41299999999999998</v>
      </c>
      <c r="AD15" s="9">
        <v>0</v>
      </c>
      <c r="AE15" s="9">
        <v>0.41299999999999998</v>
      </c>
      <c r="AF15" s="9">
        <v>21.544</v>
      </c>
      <c r="AG15" s="9">
        <v>6.5179999999999998</v>
      </c>
      <c r="AH15" s="9">
        <v>15.025</v>
      </c>
      <c r="AI15" s="9">
        <v>20.526</v>
      </c>
      <c r="AJ15" s="9">
        <v>6.1840000000000002</v>
      </c>
      <c r="AK15" s="9">
        <v>14.340999999999999</v>
      </c>
      <c r="AL15" s="9">
        <v>8.0879999999999992</v>
      </c>
      <c r="AM15" s="9">
        <v>1.7629999999999999</v>
      </c>
      <c r="AN15" s="9">
        <v>6.3259999999999996</v>
      </c>
      <c r="AO15" s="9">
        <v>12.436999999999999</v>
      </c>
      <c r="AP15" s="9">
        <v>4.4210000000000003</v>
      </c>
      <c r="AQ15" s="9">
        <v>8.016</v>
      </c>
      <c r="AR15" s="9">
        <v>1.018</v>
      </c>
      <c r="AS15" s="9">
        <v>0.33400000000000002</v>
      </c>
      <c r="AT15" s="9">
        <v>0.68400000000000005</v>
      </c>
      <c r="AU15" s="9">
        <v>15.173999999999999</v>
      </c>
      <c r="AV15" s="9">
        <v>3.577</v>
      </c>
      <c r="AW15" s="9">
        <v>11.598000000000001</v>
      </c>
      <c r="AX15" s="9">
        <v>14.699</v>
      </c>
      <c r="AY15" s="9">
        <v>3.577</v>
      </c>
      <c r="AZ15" s="9">
        <v>11.122</v>
      </c>
      <c r="BA15" s="9">
        <v>8.6319999999999997</v>
      </c>
      <c r="BB15" s="9">
        <v>1.6359999999999999</v>
      </c>
      <c r="BC15" s="9">
        <v>6.9969999999999999</v>
      </c>
      <c r="BD15" s="9">
        <v>6.0670000000000002</v>
      </c>
      <c r="BE15" s="9">
        <v>1.9410000000000001</v>
      </c>
      <c r="BF15" s="9">
        <v>4.1260000000000003</v>
      </c>
      <c r="BG15" s="9">
        <v>0.47599999999999998</v>
      </c>
      <c r="BH15" s="9">
        <v>0</v>
      </c>
      <c r="BI15" s="9">
        <v>0.47599999999999998</v>
      </c>
      <c r="BJ15" s="9">
        <v>24.125</v>
      </c>
      <c r="BK15" s="9">
        <v>8.8309999999999995</v>
      </c>
      <c r="BL15" s="9">
        <v>15.292999999999999</v>
      </c>
      <c r="BM15" s="9">
        <v>21.898</v>
      </c>
      <c r="BN15" s="9">
        <v>8.1839999999999993</v>
      </c>
      <c r="BO15" s="9">
        <v>13.714</v>
      </c>
      <c r="BP15" s="9">
        <v>11.314</v>
      </c>
      <c r="BQ15" s="9">
        <v>3.6259999999999999</v>
      </c>
      <c r="BR15" s="9">
        <v>7.6890000000000001</v>
      </c>
      <c r="BS15" s="9">
        <v>10.584</v>
      </c>
      <c r="BT15" s="9">
        <v>4.5579999999999998</v>
      </c>
      <c r="BU15" s="9">
        <v>6.0259999999999998</v>
      </c>
      <c r="BV15" s="9">
        <v>2.2269999999999999</v>
      </c>
      <c r="BW15" s="9">
        <v>0.64800000000000002</v>
      </c>
      <c r="BX15" s="9">
        <v>1.579</v>
      </c>
      <c r="BY15" s="9">
        <v>15.388999999999999</v>
      </c>
      <c r="BZ15" s="9">
        <v>9.3179999999999996</v>
      </c>
      <c r="CA15" s="9">
        <v>6.07</v>
      </c>
      <c r="CB15" s="9">
        <v>14.747</v>
      </c>
      <c r="CC15" s="9">
        <v>8.6760000000000002</v>
      </c>
      <c r="CD15" s="9">
        <v>6.07</v>
      </c>
      <c r="CE15" s="9">
        <v>7.5990000000000002</v>
      </c>
      <c r="CF15" s="9">
        <v>4.0910000000000002</v>
      </c>
      <c r="CG15" s="9">
        <v>3.508</v>
      </c>
      <c r="CH15" s="9">
        <v>7.1479999999999997</v>
      </c>
      <c r="CI15" s="9">
        <v>4.585</v>
      </c>
      <c r="CJ15" s="9">
        <v>2.5619999999999998</v>
      </c>
      <c r="CK15" s="9">
        <v>0.64200000000000002</v>
      </c>
      <c r="CL15" s="9">
        <v>0.64200000000000002</v>
      </c>
      <c r="CM15" s="9">
        <v>0</v>
      </c>
      <c r="CN15" s="9">
        <v>25.584</v>
      </c>
      <c r="CO15" s="9">
        <v>8.0779999999999994</v>
      </c>
      <c r="CP15" s="9">
        <v>17.506</v>
      </c>
      <c r="CQ15" s="9">
        <v>24.181999999999999</v>
      </c>
      <c r="CR15" s="9">
        <v>7.4640000000000004</v>
      </c>
      <c r="CS15" s="9">
        <v>16.718</v>
      </c>
      <c r="CT15" s="9">
        <v>8.4870000000000001</v>
      </c>
      <c r="CU15" s="9">
        <v>2.4510000000000001</v>
      </c>
      <c r="CV15" s="9">
        <v>6.0359999999999996</v>
      </c>
      <c r="CW15" s="9">
        <v>15.695</v>
      </c>
      <c r="CX15" s="9">
        <v>5.0129999999999999</v>
      </c>
      <c r="CY15" s="9">
        <v>10.682</v>
      </c>
      <c r="CZ15" s="9">
        <v>1.4019999999999999</v>
      </c>
      <c r="DA15" s="9">
        <v>0.61399999999999999</v>
      </c>
      <c r="DB15" s="9">
        <v>0.78800000000000003</v>
      </c>
      <c r="DC15" s="9">
        <v>34.119999999999997</v>
      </c>
      <c r="DD15" s="9">
        <v>12.891999999999999</v>
      </c>
      <c r="DE15" s="9">
        <v>21.228000000000002</v>
      </c>
      <c r="DF15" s="9">
        <v>32.444000000000003</v>
      </c>
      <c r="DG15" s="9">
        <v>12.523999999999999</v>
      </c>
      <c r="DH15" s="9">
        <v>19.920000000000002</v>
      </c>
      <c r="DI15" s="9">
        <v>15.13</v>
      </c>
      <c r="DJ15" s="9">
        <v>4.3029999999999999</v>
      </c>
      <c r="DK15" s="9">
        <v>10.827</v>
      </c>
      <c r="DL15" s="9">
        <v>17.314</v>
      </c>
      <c r="DM15" s="9">
        <v>8.2200000000000006</v>
      </c>
      <c r="DN15" s="9">
        <v>9.0939999999999994</v>
      </c>
      <c r="DO15" s="9">
        <v>1.6759999999999999</v>
      </c>
      <c r="DP15" s="9">
        <v>0.36799999999999999</v>
      </c>
      <c r="DQ15" s="9">
        <v>1.3080000000000001</v>
      </c>
      <c r="DR15" s="9">
        <v>12.098000000000001</v>
      </c>
      <c r="DS15" s="9">
        <v>4.758</v>
      </c>
      <c r="DT15" s="9">
        <v>7.34</v>
      </c>
      <c r="DU15" s="9">
        <v>11.78</v>
      </c>
      <c r="DV15" s="9">
        <v>4.758</v>
      </c>
      <c r="DW15" s="9">
        <v>7.0220000000000002</v>
      </c>
      <c r="DX15" s="9">
        <v>8.8819999999999997</v>
      </c>
      <c r="DY15" s="9">
        <v>2.8130000000000002</v>
      </c>
      <c r="DZ15" s="9">
        <v>6.069</v>
      </c>
      <c r="EA15" s="9">
        <v>2.8980000000000001</v>
      </c>
      <c r="EB15" s="9">
        <v>1.9450000000000001</v>
      </c>
      <c r="EC15" s="9">
        <v>0.95399999999999996</v>
      </c>
      <c r="ED15" s="9">
        <v>0.318</v>
      </c>
      <c r="EE15" s="9">
        <v>0</v>
      </c>
      <c r="EF15" s="9">
        <v>0.318</v>
      </c>
      <c r="EG15" s="9">
        <v>4.43</v>
      </c>
      <c r="EH15" s="9">
        <v>2.5169999999999999</v>
      </c>
      <c r="EI15" s="9">
        <v>1.913</v>
      </c>
      <c r="EJ15" s="9">
        <v>3.4620000000000002</v>
      </c>
      <c r="EK15" s="9">
        <v>1.875</v>
      </c>
      <c r="EL15" s="9">
        <v>1.587</v>
      </c>
      <c r="EM15" s="9">
        <v>3.1349999999999998</v>
      </c>
      <c r="EN15" s="9">
        <v>1.5469999999999999</v>
      </c>
      <c r="EO15" s="9">
        <v>1.587</v>
      </c>
      <c r="EP15" s="9">
        <v>0.32800000000000001</v>
      </c>
      <c r="EQ15" s="9">
        <v>0.32800000000000001</v>
      </c>
      <c r="ER15" s="9">
        <v>0</v>
      </c>
      <c r="ES15" s="9">
        <v>0.96699999999999997</v>
      </c>
      <c r="ET15" s="9">
        <v>0.64200000000000002</v>
      </c>
      <c r="EU15" s="9">
        <v>0.32500000000000001</v>
      </c>
      <c r="EV15" s="9">
        <v>120.94</v>
      </c>
      <c r="EW15" s="9">
        <v>40.262</v>
      </c>
      <c r="EX15" s="9">
        <v>80.677999999999997</v>
      </c>
      <c r="EY15" s="9">
        <v>111.10599999999999</v>
      </c>
      <c r="EZ15" s="9">
        <v>38.72</v>
      </c>
      <c r="FA15" s="9">
        <v>72.385999999999996</v>
      </c>
      <c r="FB15" s="9">
        <v>60.457999999999998</v>
      </c>
      <c r="FC15" s="9">
        <v>23.817</v>
      </c>
      <c r="FD15" s="9">
        <v>36.640999999999998</v>
      </c>
      <c r="FE15" s="9">
        <v>50.648000000000003</v>
      </c>
      <c r="FF15" s="9">
        <v>14.903</v>
      </c>
      <c r="FG15" s="9">
        <v>35.744</v>
      </c>
      <c r="FH15" s="9">
        <v>9.8339999999999996</v>
      </c>
      <c r="FI15" s="9">
        <v>1.542</v>
      </c>
      <c r="FJ15" s="9">
        <v>8.2919999999999998</v>
      </c>
      <c r="FK15" s="9">
        <v>101.587</v>
      </c>
      <c r="FL15" s="9">
        <v>30.228999999999999</v>
      </c>
      <c r="FM15" s="9">
        <v>71.358999999999995</v>
      </c>
      <c r="FN15" s="9">
        <v>93.739000000000004</v>
      </c>
      <c r="FO15" s="9">
        <v>29.117999999999999</v>
      </c>
      <c r="FP15" s="9">
        <v>64.62</v>
      </c>
      <c r="FQ15" s="9">
        <v>49.896000000000001</v>
      </c>
      <c r="FR15" s="9">
        <v>17.91</v>
      </c>
      <c r="FS15" s="9">
        <v>31.986000000000001</v>
      </c>
      <c r="FT15" s="9">
        <v>43.841999999999999</v>
      </c>
      <c r="FU15" s="9">
        <v>11.208</v>
      </c>
      <c r="FV15" s="9">
        <v>32.634</v>
      </c>
      <c r="FW15" s="9">
        <v>7.8490000000000002</v>
      </c>
      <c r="FX15" s="9">
        <v>1.111</v>
      </c>
      <c r="FY15" s="9">
        <v>6.7380000000000004</v>
      </c>
      <c r="FZ15" s="9">
        <v>19.352</v>
      </c>
      <c r="GA15" s="9">
        <v>10.032999999999999</v>
      </c>
      <c r="GB15" s="9">
        <v>9.32</v>
      </c>
      <c r="GC15" s="9">
        <v>17.367000000000001</v>
      </c>
      <c r="GD15" s="9">
        <v>9.6020000000000003</v>
      </c>
      <c r="GE15" s="9">
        <v>7.7649999999999997</v>
      </c>
      <c r="GF15" s="9">
        <v>10.561999999999999</v>
      </c>
      <c r="GG15" s="9">
        <v>5.907</v>
      </c>
      <c r="GH15" s="9">
        <v>4.6550000000000002</v>
      </c>
      <c r="GI15" s="9">
        <v>6.8049999999999997</v>
      </c>
      <c r="GJ15" s="9">
        <v>3.6949999999999998</v>
      </c>
      <c r="GK15" s="9">
        <v>3.11</v>
      </c>
      <c r="GL15" s="9">
        <v>1.9850000000000001</v>
      </c>
      <c r="GM15" s="9">
        <v>0.43099999999999999</v>
      </c>
      <c r="GN15" s="9">
        <v>1.554</v>
      </c>
      <c r="GO15" s="9">
        <v>34.704999999999998</v>
      </c>
      <c r="GP15" s="9">
        <v>8.3049999999999997</v>
      </c>
      <c r="GQ15" s="9">
        <v>26.4</v>
      </c>
      <c r="GR15" s="9">
        <v>32.042999999999999</v>
      </c>
      <c r="GS15" s="9">
        <v>8.3049999999999997</v>
      </c>
      <c r="GT15" s="9">
        <v>23.738</v>
      </c>
      <c r="GU15" s="9">
        <v>14.589</v>
      </c>
      <c r="GV15" s="9">
        <v>4.359</v>
      </c>
      <c r="GW15" s="9">
        <v>10.231</v>
      </c>
      <c r="GX15" s="9">
        <v>17.454000000000001</v>
      </c>
      <c r="GY15" s="9">
        <v>3.9470000000000001</v>
      </c>
      <c r="GZ15" s="9">
        <v>13.507</v>
      </c>
      <c r="HA15" s="9">
        <v>2.6619999999999999</v>
      </c>
      <c r="HB15" s="9">
        <v>0</v>
      </c>
      <c r="HC15" s="9">
        <v>2.6619999999999999</v>
      </c>
      <c r="HD15" s="9">
        <v>19.898</v>
      </c>
      <c r="HE15" s="9">
        <v>5.093</v>
      </c>
      <c r="HF15" s="9">
        <v>14.805</v>
      </c>
      <c r="HG15" s="9">
        <v>18.434000000000001</v>
      </c>
      <c r="HH15" s="9">
        <v>4.4630000000000001</v>
      </c>
      <c r="HI15" s="9">
        <v>13.971</v>
      </c>
      <c r="HJ15" s="9">
        <v>9.641</v>
      </c>
      <c r="HK15" s="9">
        <v>1.278</v>
      </c>
      <c r="HL15" s="9">
        <v>8.3629999999999995</v>
      </c>
      <c r="HM15" s="9">
        <v>8.7919999999999998</v>
      </c>
      <c r="HN15" s="9">
        <v>3.1850000000000001</v>
      </c>
      <c r="HO15" s="9">
        <v>5.6079999999999997</v>
      </c>
      <c r="HP15" s="9">
        <v>1.464</v>
      </c>
      <c r="HQ15" s="9">
        <v>0.63</v>
      </c>
      <c r="HR15" s="9">
        <v>0.83399999999999996</v>
      </c>
      <c r="HS15" s="9">
        <v>35.091000000000001</v>
      </c>
      <c r="HT15" s="9">
        <v>9.9730000000000008</v>
      </c>
      <c r="HU15" s="9">
        <v>25.117000000000001</v>
      </c>
      <c r="HV15" s="9">
        <v>32.709000000000003</v>
      </c>
      <c r="HW15" s="9">
        <v>9.9730000000000008</v>
      </c>
      <c r="HX15" s="9">
        <v>22.734999999999999</v>
      </c>
      <c r="HY15" s="9">
        <v>17.757000000000001</v>
      </c>
      <c r="HZ15" s="9">
        <v>6.2960000000000003</v>
      </c>
      <c r="IA15" s="9">
        <v>11.462</v>
      </c>
      <c r="IB15" s="9">
        <v>14.951000000000001</v>
      </c>
      <c r="IC15" s="9">
        <v>3.6779999999999999</v>
      </c>
      <c r="ID15" s="9">
        <v>11.273999999999999</v>
      </c>
      <c r="IE15" s="9">
        <v>2.3820000000000001</v>
      </c>
      <c r="IF15" s="9">
        <v>0</v>
      </c>
      <c r="IG15" s="9">
        <v>2.3820000000000001</v>
      </c>
      <c r="IH15" s="9">
        <v>31.245999999999999</v>
      </c>
      <c r="II15" s="9">
        <v>16.89</v>
      </c>
      <c r="IJ15" s="9">
        <v>14.356</v>
      </c>
      <c r="IK15" s="9">
        <v>27.92</v>
      </c>
      <c r="IL15" s="9">
        <v>15.978999999999999</v>
      </c>
      <c r="IM15" s="9">
        <v>11.942</v>
      </c>
      <c r="IN15" s="9">
        <v>18.47</v>
      </c>
      <c r="IO15" s="9">
        <v>11.884</v>
      </c>
      <c r="IP15" s="9">
        <v>6.5860000000000003</v>
      </c>
      <c r="IQ15" s="9">
        <v>9.4499999999999993</v>
      </c>
    </row>
    <row r="16" spans="1:251">
      <c r="A16" s="10">
        <v>43862</v>
      </c>
      <c r="B16" s="9">
        <v>76.971999999999994</v>
      </c>
      <c r="C16" s="9">
        <v>27.872</v>
      </c>
      <c r="D16" s="9">
        <v>49.1</v>
      </c>
      <c r="E16" s="9">
        <v>73.492999999999995</v>
      </c>
      <c r="F16" s="9">
        <v>26.34</v>
      </c>
      <c r="G16" s="9">
        <v>47.152999999999999</v>
      </c>
      <c r="H16" s="9">
        <v>36.283000000000001</v>
      </c>
      <c r="I16" s="9">
        <v>13.316000000000001</v>
      </c>
      <c r="J16" s="9">
        <v>22.966999999999999</v>
      </c>
      <c r="K16" s="9">
        <v>37.209000000000003</v>
      </c>
      <c r="L16" s="9">
        <v>13.023</v>
      </c>
      <c r="M16" s="9">
        <v>24.186</v>
      </c>
      <c r="N16" s="9">
        <v>3.4790000000000001</v>
      </c>
      <c r="O16" s="9">
        <v>1.532</v>
      </c>
      <c r="P16" s="9">
        <v>1.9470000000000001</v>
      </c>
      <c r="Q16" s="9">
        <v>12.367000000000001</v>
      </c>
      <c r="R16" s="9">
        <v>6.5430000000000001</v>
      </c>
      <c r="S16" s="9">
        <v>5.8239999999999998</v>
      </c>
      <c r="T16" s="9">
        <v>10.66</v>
      </c>
      <c r="U16" s="9">
        <v>5.9779999999999998</v>
      </c>
      <c r="V16" s="9">
        <v>4.6820000000000004</v>
      </c>
      <c r="W16" s="9">
        <v>4.9749999999999996</v>
      </c>
      <c r="X16" s="9">
        <v>2.8580000000000001</v>
      </c>
      <c r="Y16" s="9">
        <v>2.117</v>
      </c>
      <c r="Z16" s="9">
        <v>5.6849999999999996</v>
      </c>
      <c r="AA16" s="9">
        <v>3.12</v>
      </c>
      <c r="AB16" s="9">
        <v>2.5649999999999999</v>
      </c>
      <c r="AC16" s="9">
        <v>1.7070000000000001</v>
      </c>
      <c r="AD16" s="9">
        <v>0.56499999999999995</v>
      </c>
      <c r="AE16" s="9">
        <v>1.1419999999999999</v>
      </c>
      <c r="AF16" s="9">
        <v>31.196000000000002</v>
      </c>
      <c r="AG16" s="9">
        <v>9.9760000000000009</v>
      </c>
      <c r="AH16" s="9">
        <v>21.22</v>
      </c>
      <c r="AI16" s="9">
        <v>28.497</v>
      </c>
      <c r="AJ16" s="9">
        <v>8.9369999999999994</v>
      </c>
      <c r="AK16" s="9">
        <v>19.559999999999999</v>
      </c>
      <c r="AL16" s="9">
        <v>12.061</v>
      </c>
      <c r="AM16" s="9">
        <v>3.9750000000000001</v>
      </c>
      <c r="AN16" s="9">
        <v>8.0860000000000003</v>
      </c>
      <c r="AO16" s="9">
        <v>16.436</v>
      </c>
      <c r="AP16" s="9">
        <v>4.9619999999999997</v>
      </c>
      <c r="AQ16" s="9">
        <v>11.474</v>
      </c>
      <c r="AR16" s="9">
        <v>2.6989999999999998</v>
      </c>
      <c r="AS16" s="9">
        <v>1.0389999999999999</v>
      </c>
      <c r="AT16" s="9">
        <v>1.66</v>
      </c>
      <c r="AU16" s="9">
        <v>10.475</v>
      </c>
      <c r="AV16" s="9">
        <v>2.5640000000000001</v>
      </c>
      <c r="AW16" s="9">
        <v>7.9109999999999996</v>
      </c>
      <c r="AX16" s="9">
        <v>9.8919999999999995</v>
      </c>
      <c r="AY16" s="9">
        <v>2.5640000000000001</v>
      </c>
      <c r="AZ16" s="9">
        <v>7.3280000000000003</v>
      </c>
      <c r="BA16" s="9">
        <v>6.008</v>
      </c>
      <c r="BB16" s="9">
        <v>1.3</v>
      </c>
      <c r="BC16" s="9">
        <v>4.7080000000000002</v>
      </c>
      <c r="BD16" s="9">
        <v>3.8839999999999999</v>
      </c>
      <c r="BE16" s="9">
        <v>1.264</v>
      </c>
      <c r="BF16" s="9">
        <v>2.621</v>
      </c>
      <c r="BG16" s="9">
        <v>0.58299999999999996</v>
      </c>
      <c r="BH16" s="9">
        <v>0</v>
      </c>
      <c r="BI16" s="9">
        <v>0.58299999999999996</v>
      </c>
      <c r="BJ16" s="9">
        <v>29.536999999999999</v>
      </c>
      <c r="BK16" s="9">
        <v>11.879</v>
      </c>
      <c r="BL16" s="9">
        <v>17.658000000000001</v>
      </c>
      <c r="BM16" s="9">
        <v>28.093</v>
      </c>
      <c r="BN16" s="9">
        <v>11.281000000000001</v>
      </c>
      <c r="BO16" s="9">
        <v>16.812000000000001</v>
      </c>
      <c r="BP16" s="9">
        <v>13.43</v>
      </c>
      <c r="BQ16" s="9">
        <v>5.0030000000000001</v>
      </c>
      <c r="BR16" s="9">
        <v>8.4269999999999996</v>
      </c>
      <c r="BS16" s="9">
        <v>14.663</v>
      </c>
      <c r="BT16" s="9">
        <v>6.2779999999999996</v>
      </c>
      <c r="BU16" s="9">
        <v>8.3849999999999998</v>
      </c>
      <c r="BV16" s="9">
        <v>1.444</v>
      </c>
      <c r="BW16" s="9">
        <v>0.59699999999999998</v>
      </c>
      <c r="BX16" s="9">
        <v>0.84599999999999997</v>
      </c>
      <c r="BY16" s="9">
        <v>18.132000000000001</v>
      </c>
      <c r="BZ16" s="9">
        <v>9.9969999999999999</v>
      </c>
      <c r="CA16" s="9">
        <v>8.1349999999999998</v>
      </c>
      <c r="CB16" s="9">
        <v>17.670999999999999</v>
      </c>
      <c r="CC16" s="9">
        <v>9.5359999999999996</v>
      </c>
      <c r="CD16" s="9">
        <v>8.1349999999999998</v>
      </c>
      <c r="CE16" s="9">
        <v>9.76</v>
      </c>
      <c r="CF16" s="9">
        <v>5.8959999999999999</v>
      </c>
      <c r="CG16" s="9">
        <v>3.8639999999999999</v>
      </c>
      <c r="CH16" s="9">
        <v>7.9109999999999996</v>
      </c>
      <c r="CI16" s="9">
        <v>3.64</v>
      </c>
      <c r="CJ16" s="9">
        <v>4.2709999999999999</v>
      </c>
      <c r="CK16" s="9">
        <v>0.46100000000000002</v>
      </c>
      <c r="CL16" s="9">
        <v>0.46100000000000002</v>
      </c>
      <c r="CM16" s="9">
        <v>0</v>
      </c>
      <c r="CN16" s="9">
        <v>38.01</v>
      </c>
      <c r="CO16" s="9">
        <v>11.811999999999999</v>
      </c>
      <c r="CP16" s="9">
        <v>26.198</v>
      </c>
      <c r="CQ16" s="9">
        <v>35.57</v>
      </c>
      <c r="CR16" s="9">
        <v>10.773</v>
      </c>
      <c r="CS16" s="9">
        <v>24.795999999999999</v>
      </c>
      <c r="CT16" s="9">
        <v>15.491</v>
      </c>
      <c r="CU16" s="9">
        <v>4.181</v>
      </c>
      <c r="CV16" s="9">
        <v>11.311</v>
      </c>
      <c r="CW16" s="9">
        <v>20.077999999999999</v>
      </c>
      <c r="CX16" s="9">
        <v>6.593</v>
      </c>
      <c r="CY16" s="9">
        <v>13.486000000000001</v>
      </c>
      <c r="CZ16" s="9">
        <v>2.44</v>
      </c>
      <c r="DA16" s="9">
        <v>1.0389999999999999</v>
      </c>
      <c r="DB16" s="9">
        <v>1.4019999999999999</v>
      </c>
      <c r="DC16" s="9">
        <v>35.03</v>
      </c>
      <c r="DD16" s="9">
        <v>13.641999999999999</v>
      </c>
      <c r="DE16" s="9">
        <v>21.388000000000002</v>
      </c>
      <c r="DF16" s="9">
        <v>32.764000000000003</v>
      </c>
      <c r="DG16" s="9">
        <v>13.064</v>
      </c>
      <c r="DH16" s="9">
        <v>19.701000000000001</v>
      </c>
      <c r="DI16" s="9">
        <v>15.079000000000001</v>
      </c>
      <c r="DJ16" s="9">
        <v>6.3390000000000004</v>
      </c>
      <c r="DK16" s="9">
        <v>8.74</v>
      </c>
      <c r="DL16" s="9">
        <v>17.686</v>
      </c>
      <c r="DM16" s="9">
        <v>6.7249999999999996</v>
      </c>
      <c r="DN16" s="9">
        <v>10.961</v>
      </c>
      <c r="DO16" s="9">
        <v>2.266</v>
      </c>
      <c r="DP16" s="9">
        <v>0.57799999999999996</v>
      </c>
      <c r="DQ16" s="9">
        <v>1.6879999999999999</v>
      </c>
      <c r="DR16" s="9">
        <v>12.458</v>
      </c>
      <c r="DS16" s="9">
        <v>6.48</v>
      </c>
      <c r="DT16" s="9">
        <v>5.9779999999999998</v>
      </c>
      <c r="DU16" s="9">
        <v>12.166</v>
      </c>
      <c r="DV16" s="9">
        <v>6.1879999999999997</v>
      </c>
      <c r="DW16" s="9">
        <v>5.9779999999999998</v>
      </c>
      <c r="DX16" s="9">
        <v>7.6470000000000002</v>
      </c>
      <c r="DY16" s="9">
        <v>3.7330000000000001</v>
      </c>
      <c r="DZ16" s="9">
        <v>3.9140000000000001</v>
      </c>
      <c r="EA16" s="9">
        <v>4.5190000000000001</v>
      </c>
      <c r="EB16" s="9">
        <v>2.4550000000000001</v>
      </c>
      <c r="EC16" s="9">
        <v>2.0640000000000001</v>
      </c>
      <c r="ED16" s="9">
        <v>0.29199999999999998</v>
      </c>
      <c r="EE16" s="9">
        <v>0.29199999999999998</v>
      </c>
      <c r="EF16" s="9">
        <v>0</v>
      </c>
      <c r="EG16" s="9">
        <v>3.8410000000000002</v>
      </c>
      <c r="EH16" s="9">
        <v>2.4820000000000002</v>
      </c>
      <c r="EI16" s="9">
        <v>1.359</v>
      </c>
      <c r="EJ16" s="9">
        <v>3.653</v>
      </c>
      <c r="EK16" s="9">
        <v>2.2930000000000001</v>
      </c>
      <c r="EL16" s="9">
        <v>1.359</v>
      </c>
      <c r="EM16" s="9">
        <v>3.0409999999999999</v>
      </c>
      <c r="EN16" s="9">
        <v>1.9219999999999999</v>
      </c>
      <c r="EO16" s="9">
        <v>1.1200000000000001</v>
      </c>
      <c r="EP16" s="9">
        <v>0.61099999999999999</v>
      </c>
      <c r="EQ16" s="9">
        <v>0.372</v>
      </c>
      <c r="ER16" s="9">
        <v>0.24</v>
      </c>
      <c r="ES16" s="9">
        <v>0.188</v>
      </c>
      <c r="ET16" s="9">
        <v>0.188</v>
      </c>
      <c r="EU16" s="9">
        <v>0</v>
      </c>
      <c r="EV16" s="9">
        <v>128.36000000000001</v>
      </c>
      <c r="EW16" s="9">
        <v>50.067999999999998</v>
      </c>
      <c r="EX16" s="9">
        <v>78.292000000000002</v>
      </c>
      <c r="EY16" s="9">
        <v>121.13</v>
      </c>
      <c r="EZ16" s="9">
        <v>47.64</v>
      </c>
      <c r="FA16" s="9">
        <v>73.489999999999995</v>
      </c>
      <c r="FB16" s="9">
        <v>62.616999999999997</v>
      </c>
      <c r="FC16" s="9">
        <v>23.946999999999999</v>
      </c>
      <c r="FD16" s="9">
        <v>38.67</v>
      </c>
      <c r="FE16" s="9">
        <v>58.512999999999998</v>
      </c>
      <c r="FF16" s="9">
        <v>23.693000000000001</v>
      </c>
      <c r="FG16" s="9">
        <v>34.82</v>
      </c>
      <c r="FH16" s="9">
        <v>7.23</v>
      </c>
      <c r="FI16" s="9">
        <v>2.4279999999999999</v>
      </c>
      <c r="FJ16" s="9">
        <v>4.8019999999999996</v>
      </c>
      <c r="FK16" s="9">
        <v>110.417</v>
      </c>
      <c r="FL16" s="9">
        <v>40.701999999999998</v>
      </c>
      <c r="FM16" s="9">
        <v>69.715000000000003</v>
      </c>
      <c r="FN16" s="9">
        <v>104.684</v>
      </c>
      <c r="FO16" s="9">
        <v>39.334000000000003</v>
      </c>
      <c r="FP16" s="9">
        <v>65.349999999999994</v>
      </c>
      <c r="FQ16" s="9">
        <v>52.869</v>
      </c>
      <c r="FR16" s="9">
        <v>18.670000000000002</v>
      </c>
      <c r="FS16" s="9">
        <v>34.198999999999998</v>
      </c>
      <c r="FT16" s="9">
        <v>51.814</v>
      </c>
      <c r="FU16" s="9">
        <v>20.663</v>
      </c>
      <c r="FV16" s="9">
        <v>31.151</v>
      </c>
      <c r="FW16" s="9">
        <v>5.7329999999999997</v>
      </c>
      <c r="FX16" s="9">
        <v>1.369</v>
      </c>
      <c r="FY16" s="9">
        <v>4.3650000000000002</v>
      </c>
      <c r="FZ16" s="9">
        <v>17.943000000000001</v>
      </c>
      <c r="GA16" s="9">
        <v>9.3659999999999997</v>
      </c>
      <c r="GB16" s="9">
        <v>8.577</v>
      </c>
      <c r="GC16" s="9">
        <v>16.446999999999999</v>
      </c>
      <c r="GD16" s="9">
        <v>8.3059999999999992</v>
      </c>
      <c r="GE16" s="9">
        <v>8.14</v>
      </c>
      <c r="GF16" s="9">
        <v>9.7479999999999993</v>
      </c>
      <c r="GG16" s="9">
        <v>5.2759999999999998</v>
      </c>
      <c r="GH16" s="9">
        <v>4.4720000000000004</v>
      </c>
      <c r="GI16" s="9">
        <v>6.6980000000000004</v>
      </c>
      <c r="GJ16" s="9">
        <v>3.03</v>
      </c>
      <c r="GK16" s="9">
        <v>3.669</v>
      </c>
      <c r="GL16" s="9">
        <v>1.4970000000000001</v>
      </c>
      <c r="GM16" s="9">
        <v>1.0589999999999999</v>
      </c>
      <c r="GN16" s="9">
        <v>0.437</v>
      </c>
      <c r="GO16" s="9">
        <v>41.771999999999998</v>
      </c>
      <c r="GP16" s="9">
        <v>14.284000000000001</v>
      </c>
      <c r="GQ16" s="9">
        <v>27.488</v>
      </c>
      <c r="GR16" s="9">
        <v>38.481999999999999</v>
      </c>
      <c r="GS16" s="9">
        <v>13.112</v>
      </c>
      <c r="GT16" s="9">
        <v>25.37</v>
      </c>
      <c r="GU16" s="9">
        <v>16.876999999999999</v>
      </c>
      <c r="GV16" s="9">
        <v>3.0310000000000001</v>
      </c>
      <c r="GW16" s="9">
        <v>13.846</v>
      </c>
      <c r="GX16" s="9">
        <v>21.605</v>
      </c>
      <c r="GY16" s="9">
        <v>10.081</v>
      </c>
      <c r="GZ16" s="9">
        <v>11.523999999999999</v>
      </c>
      <c r="HA16" s="9">
        <v>3.2890000000000001</v>
      </c>
      <c r="HB16" s="9">
        <v>1.1719999999999999</v>
      </c>
      <c r="HC16" s="9">
        <v>2.1179999999999999</v>
      </c>
      <c r="HD16" s="9">
        <v>20.321000000000002</v>
      </c>
      <c r="HE16" s="9">
        <v>6.9969999999999999</v>
      </c>
      <c r="HF16" s="9">
        <v>13.324</v>
      </c>
      <c r="HG16" s="9">
        <v>18.943999999999999</v>
      </c>
      <c r="HH16" s="9">
        <v>6.0389999999999997</v>
      </c>
      <c r="HI16" s="9">
        <v>12.904999999999999</v>
      </c>
      <c r="HJ16" s="9">
        <v>7.2789999999999999</v>
      </c>
      <c r="HK16" s="9">
        <v>2.9609999999999999</v>
      </c>
      <c r="HL16" s="9">
        <v>4.3170000000000002</v>
      </c>
      <c r="HM16" s="9">
        <v>11.664999999999999</v>
      </c>
      <c r="HN16" s="9">
        <v>3.077</v>
      </c>
      <c r="HO16" s="9">
        <v>8.5879999999999992</v>
      </c>
      <c r="HP16" s="9">
        <v>1.377</v>
      </c>
      <c r="HQ16" s="9">
        <v>0.95799999999999996</v>
      </c>
      <c r="HR16" s="9">
        <v>0.41899999999999998</v>
      </c>
      <c r="HS16" s="9">
        <v>29.795999999999999</v>
      </c>
      <c r="HT16" s="9">
        <v>10.881</v>
      </c>
      <c r="HU16" s="9">
        <v>18.914999999999999</v>
      </c>
      <c r="HV16" s="9">
        <v>28.786000000000001</v>
      </c>
      <c r="HW16" s="9">
        <v>10.881</v>
      </c>
      <c r="HX16" s="9">
        <v>17.905999999999999</v>
      </c>
      <c r="HY16" s="9">
        <v>16.16</v>
      </c>
      <c r="HZ16" s="9">
        <v>6.2869999999999999</v>
      </c>
      <c r="IA16" s="9">
        <v>9.8729999999999993</v>
      </c>
      <c r="IB16" s="9">
        <v>12.625999999999999</v>
      </c>
      <c r="IC16" s="9">
        <v>4.593</v>
      </c>
      <c r="ID16" s="9">
        <v>8.0329999999999995</v>
      </c>
      <c r="IE16" s="9">
        <v>1.0089999999999999</v>
      </c>
      <c r="IF16" s="9">
        <v>0</v>
      </c>
      <c r="IG16" s="9">
        <v>1.0089999999999999</v>
      </c>
      <c r="IH16" s="9">
        <v>36.472000000000001</v>
      </c>
      <c r="II16" s="9">
        <v>17.907</v>
      </c>
      <c r="IJ16" s="9">
        <v>18.565000000000001</v>
      </c>
      <c r="IK16" s="9">
        <v>34.917999999999999</v>
      </c>
      <c r="IL16" s="9">
        <v>17.608000000000001</v>
      </c>
      <c r="IM16" s="9">
        <v>17.309000000000001</v>
      </c>
      <c r="IN16" s="9">
        <v>22.300999999999998</v>
      </c>
      <c r="IO16" s="9">
        <v>11.667</v>
      </c>
      <c r="IP16" s="9">
        <v>10.634</v>
      </c>
      <c r="IQ16" s="9">
        <v>12.616</v>
      </c>
    </row>
    <row r="17" spans="1:251">
      <c r="A17" s="10">
        <v>44228</v>
      </c>
      <c r="B17" s="9">
        <v>60.482999999999997</v>
      </c>
      <c r="C17" s="9">
        <v>24.04</v>
      </c>
      <c r="D17" s="9">
        <v>36.442999999999998</v>
      </c>
      <c r="E17" s="9">
        <v>57.426000000000002</v>
      </c>
      <c r="F17" s="9">
        <v>22.303000000000001</v>
      </c>
      <c r="G17" s="9">
        <v>35.122999999999998</v>
      </c>
      <c r="H17" s="9">
        <v>28.542999999999999</v>
      </c>
      <c r="I17" s="9">
        <v>12.827999999999999</v>
      </c>
      <c r="J17" s="9">
        <v>15.715</v>
      </c>
      <c r="K17" s="9">
        <v>28.882999999999999</v>
      </c>
      <c r="L17" s="9">
        <v>9.4760000000000009</v>
      </c>
      <c r="M17" s="9">
        <v>19.408000000000001</v>
      </c>
      <c r="N17" s="9">
        <v>3.0569999999999999</v>
      </c>
      <c r="O17" s="9">
        <v>1.7370000000000001</v>
      </c>
      <c r="P17" s="9">
        <v>1.32</v>
      </c>
      <c r="Q17" s="9">
        <v>13.815</v>
      </c>
      <c r="R17" s="9">
        <v>9.6790000000000003</v>
      </c>
      <c r="S17" s="9">
        <v>4.1360000000000001</v>
      </c>
      <c r="T17" s="9">
        <v>11.91</v>
      </c>
      <c r="U17" s="9">
        <v>8.3379999999999992</v>
      </c>
      <c r="V17" s="9">
        <v>3.5720000000000001</v>
      </c>
      <c r="W17" s="9">
        <v>5.2279999999999998</v>
      </c>
      <c r="X17" s="9">
        <v>3.1619999999999999</v>
      </c>
      <c r="Y17" s="9">
        <v>2.0659999999999998</v>
      </c>
      <c r="Z17" s="9">
        <v>6.6820000000000004</v>
      </c>
      <c r="AA17" s="9">
        <v>5.1760000000000002</v>
      </c>
      <c r="AB17" s="9">
        <v>1.506</v>
      </c>
      <c r="AC17" s="9">
        <v>1.905</v>
      </c>
      <c r="AD17" s="9">
        <v>1.34</v>
      </c>
      <c r="AE17" s="9">
        <v>0.56499999999999995</v>
      </c>
      <c r="AF17" s="9">
        <v>22.84</v>
      </c>
      <c r="AG17" s="9">
        <v>6.5220000000000002</v>
      </c>
      <c r="AH17" s="9">
        <v>16.317</v>
      </c>
      <c r="AI17" s="9">
        <v>22.001000000000001</v>
      </c>
      <c r="AJ17" s="9">
        <v>6.2809999999999997</v>
      </c>
      <c r="AK17" s="9">
        <v>15.718999999999999</v>
      </c>
      <c r="AL17" s="9">
        <v>11.148999999999999</v>
      </c>
      <c r="AM17" s="9">
        <v>2.6110000000000002</v>
      </c>
      <c r="AN17" s="9">
        <v>8.5380000000000003</v>
      </c>
      <c r="AO17" s="9">
        <v>10.851000000000001</v>
      </c>
      <c r="AP17" s="9">
        <v>3.67</v>
      </c>
      <c r="AQ17" s="9">
        <v>7.181</v>
      </c>
      <c r="AR17" s="9">
        <v>0.83899999999999997</v>
      </c>
      <c r="AS17" s="9">
        <v>0.24099999999999999</v>
      </c>
      <c r="AT17" s="9">
        <v>0.59799999999999998</v>
      </c>
      <c r="AU17" s="9">
        <v>12.475</v>
      </c>
      <c r="AV17" s="9">
        <v>4.8380000000000001</v>
      </c>
      <c r="AW17" s="9">
        <v>7.6369999999999996</v>
      </c>
      <c r="AX17" s="9">
        <v>11.927</v>
      </c>
      <c r="AY17" s="9">
        <v>4.8380000000000001</v>
      </c>
      <c r="AZ17" s="9">
        <v>7.0890000000000004</v>
      </c>
      <c r="BA17" s="9">
        <v>4.68</v>
      </c>
      <c r="BB17" s="9">
        <v>1.4159999999999999</v>
      </c>
      <c r="BC17" s="9">
        <v>3.2639999999999998</v>
      </c>
      <c r="BD17" s="9">
        <v>7.2469999999999999</v>
      </c>
      <c r="BE17" s="9">
        <v>3.4220000000000002</v>
      </c>
      <c r="BF17" s="9">
        <v>3.8239999999999998</v>
      </c>
      <c r="BG17" s="9">
        <v>0.54900000000000004</v>
      </c>
      <c r="BH17" s="9">
        <v>0</v>
      </c>
      <c r="BI17" s="9">
        <v>0.54900000000000004</v>
      </c>
      <c r="BJ17" s="9">
        <v>24.074000000000002</v>
      </c>
      <c r="BK17" s="9">
        <v>13.917</v>
      </c>
      <c r="BL17" s="9">
        <v>10.157</v>
      </c>
      <c r="BM17" s="9">
        <v>22.757999999999999</v>
      </c>
      <c r="BN17" s="9">
        <v>13.339</v>
      </c>
      <c r="BO17" s="9">
        <v>9.4190000000000005</v>
      </c>
      <c r="BP17" s="9">
        <v>12.273</v>
      </c>
      <c r="BQ17" s="9">
        <v>8.6440000000000001</v>
      </c>
      <c r="BR17" s="9">
        <v>3.6280000000000001</v>
      </c>
      <c r="BS17" s="9">
        <v>10.484999999999999</v>
      </c>
      <c r="BT17" s="9">
        <v>4.694</v>
      </c>
      <c r="BU17" s="9">
        <v>5.7910000000000004</v>
      </c>
      <c r="BV17" s="9">
        <v>1.3160000000000001</v>
      </c>
      <c r="BW17" s="9">
        <v>0.57799999999999996</v>
      </c>
      <c r="BX17" s="9">
        <v>0.73799999999999999</v>
      </c>
      <c r="BY17" s="9">
        <v>14.909000000000001</v>
      </c>
      <c r="BZ17" s="9">
        <v>8.4420000000000002</v>
      </c>
      <c r="CA17" s="9">
        <v>6.4669999999999996</v>
      </c>
      <c r="CB17" s="9">
        <v>12.651</v>
      </c>
      <c r="CC17" s="9">
        <v>6.1829999999999998</v>
      </c>
      <c r="CD17" s="9">
        <v>6.4669999999999996</v>
      </c>
      <c r="CE17" s="9">
        <v>5.6680000000000001</v>
      </c>
      <c r="CF17" s="9">
        <v>3.3180000000000001</v>
      </c>
      <c r="CG17" s="9">
        <v>2.35</v>
      </c>
      <c r="CH17" s="9">
        <v>6.9820000000000002</v>
      </c>
      <c r="CI17" s="9">
        <v>2.8650000000000002</v>
      </c>
      <c r="CJ17" s="9">
        <v>4.117</v>
      </c>
      <c r="CK17" s="9">
        <v>2.258</v>
      </c>
      <c r="CL17" s="9">
        <v>2.258</v>
      </c>
      <c r="CM17" s="9">
        <v>0</v>
      </c>
      <c r="CN17" s="9">
        <v>28.273</v>
      </c>
      <c r="CO17" s="9">
        <v>10.769</v>
      </c>
      <c r="CP17" s="9">
        <v>17.504000000000001</v>
      </c>
      <c r="CQ17" s="9">
        <v>26.51</v>
      </c>
      <c r="CR17" s="9">
        <v>10.117000000000001</v>
      </c>
      <c r="CS17" s="9">
        <v>16.393000000000001</v>
      </c>
      <c r="CT17" s="9">
        <v>9.7560000000000002</v>
      </c>
      <c r="CU17" s="9">
        <v>3.5979999999999999</v>
      </c>
      <c r="CV17" s="9">
        <v>6.1589999999999998</v>
      </c>
      <c r="CW17" s="9">
        <v>16.754000000000001</v>
      </c>
      <c r="CX17" s="9">
        <v>6.52</v>
      </c>
      <c r="CY17" s="9">
        <v>10.234</v>
      </c>
      <c r="CZ17" s="9">
        <v>1.7629999999999999</v>
      </c>
      <c r="DA17" s="9">
        <v>0.65200000000000002</v>
      </c>
      <c r="DB17" s="9">
        <v>1.111</v>
      </c>
      <c r="DC17" s="9">
        <v>30.084</v>
      </c>
      <c r="DD17" s="9">
        <v>12.218999999999999</v>
      </c>
      <c r="DE17" s="9">
        <v>17.864999999999998</v>
      </c>
      <c r="DF17" s="9">
        <v>28.494</v>
      </c>
      <c r="DG17" s="9">
        <v>11.217000000000001</v>
      </c>
      <c r="DH17" s="9">
        <v>17.277000000000001</v>
      </c>
      <c r="DI17" s="9">
        <v>15.561</v>
      </c>
      <c r="DJ17" s="9">
        <v>6.7309999999999999</v>
      </c>
      <c r="DK17" s="9">
        <v>8.83</v>
      </c>
      <c r="DL17" s="9">
        <v>12.933</v>
      </c>
      <c r="DM17" s="9">
        <v>4.4859999999999998</v>
      </c>
      <c r="DN17" s="9">
        <v>8.4469999999999992</v>
      </c>
      <c r="DO17" s="9">
        <v>1.59</v>
      </c>
      <c r="DP17" s="9">
        <v>1.002</v>
      </c>
      <c r="DQ17" s="9">
        <v>0.58799999999999997</v>
      </c>
      <c r="DR17" s="9">
        <v>12.426</v>
      </c>
      <c r="DS17" s="9">
        <v>7.6769999999999996</v>
      </c>
      <c r="DT17" s="9">
        <v>4.7489999999999997</v>
      </c>
      <c r="DU17" s="9">
        <v>11.067</v>
      </c>
      <c r="DV17" s="9">
        <v>6.5030000000000001</v>
      </c>
      <c r="DW17" s="9">
        <v>4.5640000000000001</v>
      </c>
      <c r="DX17" s="9">
        <v>6.3789999999999996</v>
      </c>
      <c r="DY17" s="9">
        <v>3.77</v>
      </c>
      <c r="DZ17" s="9">
        <v>2.609</v>
      </c>
      <c r="EA17" s="9">
        <v>4.6879999999999997</v>
      </c>
      <c r="EB17" s="9">
        <v>2.734</v>
      </c>
      <c r="EC17" s="9">
        <v>1.9550000000000001</v>
      </c>
      <c r="ED17" s="9">
        <v>1.359</v>
      </c>
      <c r="EE17" s="9">
        <v>1.1739999999999999</v>
      </c>
      <c r="EF17" s="9">
        <v>0.185</v>
      </c>
      <c r="EG17" s="9">
        <v>3.5139999999999998</v>
      </c>
      <c r="EH17" s="9">
        <v>3.0539999999999998</v>
      </c>
      <c r="EI17" s="9">
        <v>0.46</v>
      </c>
      <c r="EJ17" s="9">
        <v>3.2650000000000001</v>
      </c>
      <c r="EK17" s="9">
        <v>2.8039999999999998</v>
      </c>
      <c r="EL17" s="9">
        <v>0.46</v>
      </c>
      <c r="EM17" s="9">
        <v>2.0739999999999998</v>
      </c>
      <c r="EN17" s="9">
        <v>1.891</v>
      </c>
      <c r="EO17" s="9">
        <v>0.183</v>
      </c>
      <c r="EP17" s="9">
        <v>1.19</v>
      </c>
      <c r="EQ17" s="9">
        <v>0.91300000000000003</v>
      </c>
      <c r="ER17" s="9">
        <v>0.27700000000000002</v>
      </c>
      <c r="ES17" s="9">
        <v>0.25</v>
      </c>
      <c r="ET17" s="9">
        <v>0.25</v>
      </c>
      <c r="EU17" s="9">
        <v>0</v>
      </c>
      <c r="EV17" s="9">
        <v>95.661000000000001</v>
      </c>
      <c r="EW17" s="9">
        <v>27.725000000000001</v>
      </c>
      <c r="EX17" s="9">
        <v>67.936000000000007</v>
      </c>
      <c r="EY17" s="9">
        <v>90.716999999999999</v>
      </c>
      <c r="EZ17" s="9">
        <v>26.186</v>
      </c>
      <c r="FA17" s="9">
        <v>64.531000000000006</v>
      </c>
      <c r="FB17" s="9">
        <v>41.914999999999999</v>
      </c>
      <c r="FC17" s="9">
        <v>15.711</v>
      </c>
      <c r="FD17" s="9">
        <v>26.204000000000001</v>
      </c>
      <c r="FE17" s="9">
        <v>48.802</v>
      </c>
      <c r="FF17" s="9">
        <v>10.475</v>
      </c>
      <c r="FG17" s="9">
        <v>38.326999999999998</v>
      </c>
      <c r="FH17" s="9">
        <v>4.944</v>
      </c>
      <c r="FI17" s="9">
        <v>1.54</v>
      </c>
      <c r="FJ17" s="9">
        <v>3.4039999999999999</v>
      </c>
      <c r="FK17" s="9">
        <v>76.138000000000005</v>
      </c>
      <c r="FL17" s="9">
        <v>19.5</v>
      </c>
      <c r="FM17" s="9">
        <v>56.637999999999998</v>
      </c>
      <c r="FN17" s="9">
        <v>72.747</v>
      </c>
      <c r="FO17" s="9">
        <v>18.802</v>
      </c>
      <c r="FP17" s="9">
        <v>53.945</v>
      </c>
      <c r="FQ17" s="9">
        <v>32.798000000000002</v>
      </c>
      <c r="FR17" s="9">
        <v>12.398999999999999</v>
      </c>
      <c r="FS17" s="9">
        <v>20.399999999999999</v>
      </c>
      <c r="FT17" s="9">
        <v>39.948999999999998</v>
      </c>
      <c r="FU17" s="9">
        <v>6.4039999999999999</v>
      </c>
      <c r="FV17" s="9">
        <v>33.545000000000002</v>
      </c>
      <c r="FW17" s="9">
        <v>3.3919999999999999</v>
      </c>
      <c r="FX17" s="9">
        <v>0.69799999999999995</v>
      </c>
      <c r="FY17" s="9">
        <v>2.6930000000000001</v>
      </c>
      <c r="FZ17" s="9">
        <v>19.523</v>
      </c>
      <c r="GA17" s="9">
        <v>8.2249999999999996</v>
      </c>
      <c r="GB17" s="9">
        <v>11.297000000000001</v>
      </c>
      <c r="GC17" s="9">
        <v>17.97</v>
      </c>
      <c r="GD17" s="9">
        <v>7.3840000000000003</v>
      </c>
      <c r="GE17" s="9">
        <v>10.586</v>
      </c>
      <c r="GF17" s="9">
        <v>9.1170000000000009</v>
      </c>
      <c r="GG17" s="9">
        <v>3.3119999999999998</v>
      </c>
      <c r="GH17" s="9">
        <v>5.8049999999999997</v>
      </c>
      <c r="GI17" s="9">
        <v>8.8529999999999998</v>
      </c>
      <c r="GJ17" s="9">
        <v>4.0709999999999997</v>
      </c>
      <c r="GK17" s="9">
        <v>4.782</v>
      </c>
      <c r="GL17" s="9">
        <v>1.552</v>
      </c>
      <c r="GM17" s="9">
        <v>0.84099999999999997</v>
      </c>
      <c r="GN17" s="9">
        <v>0.71099999999999997</v>
      </c>
      <c r="GO17" s="9">
        <v>35.213000000000001</v>
      </c>
      <c r="GP17" s="9">
        <v>7.3620000000000001</v>
      </c>
      <c r="GQ17" s="9">
        <v>27.850999999999999</v>
      </c>
      <c r="GR17" s="9">
        <v>32.709000000000003</v>
      </c>
      <c r="GS17" s="9">
        <v>6.8630000000000004</v>
      </c>
      <c r="GT17" s="9">
        <v>25.846</v>
      </c>
      <c r="GU17" s="9">
        <v>13.429</v>
      </c>
      <c r="GV17" s="9">
        <v>3.9860000000000002</v>
      </c>
      <c r="GW17" s="9">
        <v>9.4429999999999996</v>
      </c>
      <c r="GX17" s="9">
        <v>19.28</v>
      </c>
      <c r="GY17" s="9">
        <v>2.8769999999999998</v>
      </c>
      <c r="GZ17" s="9">
        <v>16.402999999999999</v>
      </c>
      <c r="HA17" s="9">
        <v>2.504</v>
      </c>
      <c r="HB17" s="9">
        <v>0.499</v>
      </c>
      <c r="HC17" s="9">
        <v>2.0049999999999999</v>
      </c>
      <c r="HD17" s="9">
        <v>13.045</v>
      </c>
      <c r="HE17" s="9">
        <v>1.6839999999999999</v>
      </c>
      <c r="HF17" s="9">
        <v>11.361000000000001</v>
      </c>
      <c r="HG17" s="9">
        <v>12.223000000000001</v>
      </c>
      <c r="HH17" s="9">
        <v>1.2609999999999999</v>
      </c>
      <c r="HI17" s="9">
        <v>10.962</v>
      </c>
      <c r="HJ17" s="9">
        <v>3.8220000000000001</v>
      </c>
      <c r="HK17" s="9">
        <v>0.39800000000000002</v>
      </c>
      <c r="HL17" s="9">
        <v>3.4239999999999999</v>
      </c>
      <c r="HM17" s="9">
        <v>8.4009999999999998</v>
      </c>
      <c r="HN17" s="9">
        <v>0.86299999999999999</v>
      </c>
      <c r="HO17" s="9">
        <v>7.5380000000000003</v>
      </c>
      <c r="HP17" s="9">
        <v>0.82199999999999995</v>
      </c>
      <c r="HQ17" s="9">
        <v>0.42199999999999999</v>
      </c>
      <c r="HR17" s="9">
        <v>0.39900000000000002</v>
      </c>
      <c r="HS17" s="9">
        <v>19.521999999999998</v>
      </c>
      <c r="HT17" s="9">
        <v>6.0730000000000004</v>
      </c>
      <c r="HU17" s="9">
        <v>13.448</v>
      </c>
      <c r="HV17" s="9">
        <v>19.035</v>
      </c>
      <c r="HW17" s="9">
        <v>6.0730000000000004</v>
      </c>
      <c r="HX17" s="9">
        <v>12.961</v>
      </c>
      <c r="HY17" s="9">
        <v>10.493</v>
      </c>
      <c r="HZ17" s="9">
        <v>3.9390000000000001</v>
      </c>
      <c r="IA17" s="9">
        <v>6.5540000000000003</v>
      </c>
      <c r="IB17" s="9">
        <v>8.5419999999999998</v>
      </c>
      <c r="IC17" s="9">
        <v>2.1349999999999998</v>
      </c>
      <c r="ID17" s="9">
        <v>6.407</v>
      </c>
      <c r="IE17" s="9">
        <v>0.48699999999999999</v>
      </c>
      <c r="IF17" s="9">
        <v>0</v>
      </c>
      <c r="IG17" s="9">
        <v>0.48699999999999999</v>
      </c>
      <c r="IH17" s="9">
        <v>27.882000000000001</v>
      </c>
      <c r="II17" s="9">
        <v>12.606</v>
      </c>
      <c r="IJ17" s="9">
        <v>15.276</v>
      </c>
      <c r="IK17" s="9">
        <v>26.75</v>
      </c>
      <c r="IL17" s="9">
        <v>11.988</v>
      </c>
      <c r="IM17" s="9">
        <v>14.762</v>
      </c>
      <c r="IN17" s="9">
        <v>14.170999999999999</v>
      </c>
      <c r="IO17" s="9">
        <v>7.3879999999999999</v>
      </c>
      <c r="IP17" s="9">
        <v>6.7830000000000004</v>
      </c>
      <c r="IQ17" s="9">
        <v>12.579000000000001</v>
      </c>
    </row>
    <row r="18" spans="1:251">
      <c r="A18" s="10">
        <v>44593</v>
      </c>
      <c r="B18" s="9">
        <v>57.787999999999997</v>
      </c>
      <c r="C18" s="9">
        <v>18.849</v>
      </c>
      <c r="D18" s="9">
        <v>38.939</v>
      </c>
      <c r="E18" s="9">
        <v>53.951000000000001</v>
      </c>
      <c r="F18" s="9">
        <v>17.905999999999999</v>
      </c>
      <c r="G18" s="9">
        <v>36.045000000000002</v>
      </c>
      <c r="H18" s="9">
        <v>27.068999999999999</v>
      </c>
      <c r="I18" s="9">
        <v>9.5839999999999996</v>
      </c>
      <c r="J18" s="9">
        <v>17.486000000000001</v>
      </c>
      <c r="K18" s="9">
        <v>26.882000000000001</v>
      </c>
      <c r="L18" s="9">
        <v>8.3230000000000004</v>
      </c>
      <c r="M18" s="9">
        <v>18.559000000000001</v>
      </c>
      <c r="N18" s="9">
        <v>3.8370000000000002</v>
      </c>
      <c r="O18" s="9">
        <v>0.94299999999999995</v>
      </c>
      <c r="P18" s="9">
        <v>2.8940000000000001</v>
      </c>
      <c r="Q18" s="9">
        <v>9.5449999999999999</v>
      </c>
      <c r="R18" s="9">
        <v>4.5780000000000003</v>
      </c>
      <c r="S18" s="9">
        <v>4.9669999999999996</v>
      </c>
      <c r="T18" s="9">
        <v>8.4689999999999994</v>
      </c>
      <c r="U18" s="9">
        <v>4.0220000000000002</v>
      </c>
      <c r="V18" s="9">
        <v>4.4480000000000004</v>
      </c>
      <c r="W18" s="9">
        <v>4.6029999999999998</v>
      </c>
      <c r="X18" s="9">
        <v>2.4910000000000001</v>
      </c>
      <c r="Y18" s="9">
        <v>2.1120000000000001</v>
      </c>
      <c r="Z18" s="9">
        <v>3.8660000000000001</v>
      </c>
      <c r="AA18" s="9">
        <v>1.5309999999999999</v>
      </c>
      <c r="AB18" s="9">
        <v>2.335</v>
      </c>
      <c r="AC18" s="9">
        <v>1.075</v>
      </c>
      <c r="AD18" s="9">
        <v>0.55600000000000005</v>
      </c>
      <c r="AE18" s="9">
        <v>0.51900000000000002</v>
      </c>
      <c r="AF18" s="9">
        <v>22.117999999999999</v>
      </c>
      <c r="AG18" s="9">
        <v>7.14</v>
      </c>
      <c r="AH18" s="9">
        <v>14.978</v>
      </c>
      <c r="AI18" s="9">
        <v>20.818000000000001</v>
      </c>
      <c r="AJ18" s="9">
        <v>6.8230000000000004</v>
      </c>
      <c r="AK18" s="9">
        <v>13.994999999999999</v>
      </c>
      <c r="AL18" s="9">
        <v>8.9760000000000009</v>
      </c>
      <c r="AM18" s="9">
        <v>2.8929999999999998</v>
      </c>
      <c r="AN18" s="9">
        <v>6.0830000000000002</v>
      </c>
      <c r="AO18" s="9">
        <v>11.842000000000001</v>
      </c>
      <c r="AP18" s="9">
        <v>3.93</v>
      </c>
      <c r="AQ18" s="9">
        <v>7.9119999999999999</v>
      </c>
      <c r="AR18" s="9">
        <v>1.3009999999999999</v>
      </c>
      <c r="AS18" s="9">
        <v>0.317</v>
      </c>
      <c r="AT18" s="9">
        <v>0.98399999999999999</v>
      </c>
      <c r="AU18" s="9">
        <v>15.054</v>
      </c>
      <c r="AV18" s="9">
        <v>4.1059999999999999</v>
      </c>
      <c r="AW18" s="9">
        <v>10.948</v>
      </c>
      <c r="AX18" s="9">
        <v>13.266</v>
      </c>
      <c r="AY18" s="9">
        <v>3.8809999999999998</v>
      </c>
      <c r="AZ18" s="9">
        <v>9.3849999999999998</v>
      </c>
      <c r="BA18" s="9">
        <v>7.0960000000000001</v>
      </c>
      <c r="BB18" s="9">
        <v>1.667</v>
      </c>
      <c r="BC18" s="9">
        <v>5.4290000000000003</v>
      </c>
      <c r="BD18" s="9">
        <v>6.17</v>
      </c>
      <c r="BE18" s="9">
        <v>2.214</v>
      </c>
      <c r="BF18" s="9">
        <v>3.956</v>
      </c>
      <c r="BG18" s="9">
        <v>1.788</v>
      </c>
      <c r="BH18" s="9">
        <v>0.22500000000000001</v>
      </c>
      <c r="BI18" s="9">
        <v>1.5629999999999999</v>
      </c>
      <c r="BJ18" s="9">
        <v>18.844999999999999</v>
      </c>
      <c r="BK18" s="9">
        <v>7.2590000000000003</v>
      </c>
      <c r="BL18" s="9">
        <v>11.586</v>
      </c>
      <c r="BM18" s="9">
        <v>18.003</v>
      </c>
      <c r="BN18" s="9">
        <v>6.9359999999999999</v>
      </c>
      <c r="BO18" s="9">
        <v>11.066000000000001</v>
      </c>
      <c r="BP18" s="9">
        <v>11.509</v>
      </c>
      <c r="BQ18" s="9">
        <v>5.7939999999999996</v>
      </c>
      <c r="BR18" s="9">
        <v>5.7149999999999999</v>
      </c>
      <c r="BS18" s="9">
        <v>6.4939999999999998</v>
      </c>
      <c r="BT18" s="9">
        <v>1.143</v>
      </c>
      <c r="BU18" s="9">
        <v>5.351</v>
      </c>
      <c r="BV18" s="9">
        <v>0.84199999999999997</v>
      </c>
      <c r="BW18" s="9">
        <v>0.32300000000000001</v>
      </c>
      <c r="BX18" s="9">
        <v>0.51900000000000002</v>
      </c>
      <c r="BY18" s="9">
        <v>11.315</v>
      </c>
      <c r="BZ18" s="9">
        <v>4.9210000000000003</v>
      </c>
      <c r="CA18" s="9">
        <v>6.3940000000000001</v>
      </c>
      <c r="CB18" s="9">
        <v>10.334</v>
      </c>
      <c r="CC18" s="9">
        <v>4.2880000000000003</v>
      </c>
      <c r="CD18" s="9">
        <v>6.0460000000000003</v>
      </c>
      <c r="CE18" s="9">
        <v>4.0919999999999996</v>
      </c>
      <c r="CF18" s="9">
        <v>1.7210000000000001</v>
      </c>
      <c r="CG18" s="9">
        <v>2.371</v>
      </c>
      <c r="CH18" s="9">
        <v>6.242</v>
      </c>
      <c r="CI18" s="9">
        <v>2.5670000000000002</v>
      </c>
      <c r="CJ18" s="9">
        <v>3.6749999999999998</v>
      </c>
      <c r="CK18" s="9">
        <v>0.98099999999999998</v>
      </c>
      <c r="CL18" s="9">
        <v>0.63400000000000001</v>
      </c>
      <c r="CM18" s="9">
        <v>0.34699999999999998</v>
      </c>
      <c r="CN18" s="9">
        <v>28.78</v>
      </c>
      <c r="CO18" s="9">
        <v>9.1319999999999997</v>
      </c>
      <c r="CP18" s="9">
        <v>19.648</v>
      </c>
      <c r="CQ18" s="9">
        <v>26.558</v>
      </c>
      <c r="CR18" s="9">
        <v>8.8140000000000001</v>
      </c>
      <c r="CS18" s="9">
        <v>17.742999999999999</v>
      </c>
      <c r="CT18" s="9">
        <v>11.208</v>
      </c>
      <c r="CU18" s="9">
        <v>3.5569999999999999</v>
      </c>
      <c r="CV18" s="9">
        <v>7.6509999999999998</v>
      </c>
      <c r="CW18" s="9">
        <v>15.349</v>
      </c>
      <c r="CX18" s="9">
        <v>5.2569999999999997</v>
      </c>
      <c r="CY18" s="9">
        <v>10.092000000000001</v>
      </c>
      <c r="CZ18" s="9">
        <v>2.222</v>
      </c>
      <c r="DA18" s="9">
        <v>0.317</v>
      </c>
      <c r="DB18" s="9">
        <v>1.905</v>
      </c>
      <c r="DC18" s="9">
        <v>27.797999999999998</v>
      </c>
      <c r="DD18" s="9">
        <v>9.3829999999999991</v>
      </c>
      <c r="DE18" s="9">
        <v>18.414999999999999</v>
      </c>
      <c r="DF18" s="9">
        <v>25.931000000000001</v>
      </c>
      <c r="DG18" s="9">
        <v>8.8350000000000009</v>
      </c>
      <c r="DH18" s="9">
        <v>17.096</v>
      </c>
      <c r="DI18" s="9">
        <v>14.186999999999999</v>
      </c>
      <c r="DJ18" s="9">
        <v>5.4009999999999998</v>
      </c>
      <c r="DK18" s="9">
        <v>8.7859999999999996</v>
      </c>
      <c r="DL18" s="9">
        <v>11.743</v>
      </c>
      <c r="DM18" s="9">
        <v>3.4340000000000002</v>
      </c>
      <c r="DN18" s="9">
        <v>8.31</v>
      </c>
      <c r="DO18" s="9">
        <v>1.867</v>
      </c>
      <c r="DP18" s="9">
        <v>0.54800000000000004</v>
      </c>
      <c r="DQ18" s="9">
        <v>1.319</v>
      </c>
      <c r="DR18" s="9">
        <v>7.4669999999999996</v>
      </c>
      <c r="DS18" s="9">
        <v>2.6429999999999998</v>
      </c>
      <c r="DT18" s="9">
        <v>4.8239999999999998</v>
      </c>
      <c r="DU18" s="9">
        <v>6.976</v>
      </c>
      <c r="DV18" s="9">
        <v>2.3410000000000002</v>
      </c>
      <c r="DW18" s="9">
        <v>4.6349999999999998</v>
      </c>
      <c r="DX18" s="9">
        <v>4.6660000000000004</v>
      </c>
      <c r="DY18" s="9">
        <v>1.5049999999999999</v>
      </c>
      <c r="DZ18" s="9">
        <v>3.161</v>
      </c>
      <c r="EA18" s="9">
        <v>2.31</v>
      </c>
      <c r="EB18" s="9">
        <v>0.83599999999999997</v>
      </c>
      <c r="EC18" s="9">
        <v>1.474</v>
      </c>
      <c r="ED18" s="9">
        <v>0.49199999999999999</v>
      </c>
      <c r="EE18" s="9">
        <v>0.30299999999999999</v>
      </c>
      <c r="EF18" s="9">
        <v>0.189</v>
      </c>
      <c r="EG18" s="9">
        <v>3.2879999999999998</v>
      </c>
      <c r="EH18" s="9">
        <v>2.2690000000000001</v>
      </c>
      <c r="EI18" s="9">
        <v>1.0189999999999999</v>
      </c>
      <c r="EJ18" s="9">
        <v>2.956</v>
      </c>
      <c r="EK18" s="9">
        <v>1.9379999999999999</v>
      </c>
      <c r="EL18" s="9">
        <v>1.0189999999999999</v>
      </c>
      <c r="EM18" s="9">
        <v>1.611</v>
      </c>
      <c r="EN18" s="9">
        <v>1.611</v>
      </c>
      <c r="EO18" s="9">
        <v>0</v>
      </c>
      <c r="EP18" s="9">
        <v>1.3460000000000001</v>
      </c>
      <c r="EQ18" s="9">
        <v>0.32700000000000001</v>
      </c>
      <c r="ER18" s="9">
        <v>1.0189999999999999</v>
      </c>
      <c r="ES18" s="9">
        <v>0.33100000000000002</v>
      </c>
      <c r="ET18" s="9">
        <v>0.33100000000000002</v>
      </c>
      <c r="EU18" s="9">
        <v>0</v>
      </c>
      <c r="EV18" s="9">
        <v>93.807000000000002</v>
      </c>
      <c r="EW18" s="9">
        <v>31.806999999999999</v>
      </c>
      <c r="EX18" s="9">
        <v>61.999000000000002</v>
      </c>
      <c r="EY18" s="9">
        <v>87.813000000000002</v>
      </c>
      <c r="EZ18" s="9">
        <v>30.137</v>
      </c>
      <c r="FA18" s="9">
        <v>57.676000000000002</v>
      </c>
      <c r="FB18" s="9">
        <v>40.067999999999998</v>
      </c>
      <c r="FC18" s="9">
        <v>15.491</v>
      </c>
      <c r="FD18" s="9">
        <v>24.577000000000002</v>
      </c>
      <c r="FE18" s="9">
        <v>47.744</v>
      </c>
      <c r="FF18" s="9">
        <v>14.646000000000001</v>
      </c>
      <c r="FG18" s="9">
        <v>33.098999999999997</v>
      </c>
      <c r="FH18" s="9">
        <v>5.9939999999999998</v>
      </c>
      <c r="FI18" s="9">
        <v>1.671</v>
      </c>
      <c r="FJ18" s="9">
        <v>4.3230000000000004</v>
      </c>
      <c r="FK18" s="9">
        <v>79.933999999999997</v>
      </c>
      <c r="FL18" s="9">
        <v>24.108000000000001</v>
      </c>
      <c r="FM18" s="9">
        <v>55.826000000000001</v>
      </c>
      <c r="FN18" s="9">
        <v>75.805000000000007</v>
      </c>
      <c r="FO18" s="9">
        <v>23.27</v>
      </c>
      <c r="FP18" s="9">
        <v>52.533999999999999</v>
      </c>
      <c r="FQ18" s="9">
        <v>34.889000000000003</v>
      </c>
      <c r="FR18" s="9">
        <v>12.521000000000001</v>
      </c>
      <c r="FS18" s="9">
        <v>22.367999999999999</v>
      </c>
      <c r="FT18" s="9">
        <v>40.915999999999997</v>
      </c>
      <c r="FU18" s="9">
        <v>10.749000000000001</v>
      </c>
      <c r="FV18" s="9">
        <v>30.166</v>
      </c>
      <c r="FW18" s="9">
        <v>4.1289999999999996</v>
      </c>
      <c r="FX18" s="9">
        <v>0.83699999999999997</v>
      </c>
      <c r="FY18" s="9">
        <v>3.2919999999999998</v>
      </c>
      <c r="FZ18" s="9">
        <v>13.872999999999999</v>
      </c>
      <c r="GA18" s="9">
        <v>7.7</v>
      </c>
      <c r="GB18" s="9">
        <v>6.173</v>
      </c>
      <c r="GC18" s="9">
        <v>12.007999999999999</v>
      </c>
      <c r="GD18" s="9">
        <v>6.8659999999999997</v>
      </c>
      <c r="GE18" s="9">
        <v>5.1420000000000003</v>
      </c>
      <c r="GF18" s="9">
        <v>5.1790000000000003</v>
      </c>
      <c r="GG18" s="9">
        <v>2.97</v>
      </c>
      <c r="GH18" s="9">
        <v>2.2090000000000001</v>
      </c>
      <c r="GI18" s="9">
        <v>6.8289999999999997</v>
      </c>
      <c r="GJ18" s="9">
        <v>3.8959999999999999</v>
      </c>
      <c r="GK18" s="9">
        <v>2.9329999999999998</v>
      </c>
      <c r="GL18" s="9">
        <v>1.865</v>
      </c>
      <c r="GM18" s="9">
        <v>0.83299999999999996</v>
      </c>
      <c r="GN18" s="9">
        <v>1.0309999999999999</v>
      </c>
      <c r="GO18" s="9">
        <v>31.94</v>
      </c>
      <c r="GP18" s="9">
        <v>9.9939999999999998</v>
      </c>
      <c r="GQ18" s="9">
        <v>21.946000000000002</v>
      </c>
      <c r="GR18" s="9">
        <v>29.122</v>
      </c>
      <c r="GS18" s="9">
        <v>9.6240000000000006</v>
      </c>
      <c r="GT18" s="9">
        <v>19.498000000000001</v>
      </c>
      <c r="GU18" s="9">
        <v>13.138999999999999</v>
      </c>
      <c r="GV18" s="9">
        <v>4.9950000000000001</v>
      </c>
      <c r="GW18" s="9">
        <v>8.1440000000000001</v>
      </c>
      <c r="GX18" s="9">
        <v>15.983000000000001</v>
      </c>
      <c r="GY18" s="9">
        <v>4.6289999999999996</v>
      </c>
      <c r="GZ18" s="9">
        <v>11.353999999999999</v>
      </c>
      <c r="HA18" s="9">
        <v>2.8180000000000001</v>
      </c>
      <c r="HB18" s="9">
        <v>0.37</v>
      </c>
      <c r="HC18" s="9">
        <v>2.448</v>
      </c>
      <c r="HD18" s="9">
        <v>19.669</v>
      </c>
      <c r="HE18" s="9">
        <v>5.2539999999999996</v>
      </c>
      <c r="HF18" s="9">
        <v>14.416</v>
      </c>
      <c r="HG18" s="9">
        <v>18.699000000000002</v>
      </c>
      <c r="HH18" s="9">
        <v>5.2539999999999996</v>
      </c>
      <c r="HI18" s="9">
        <v>13.446</v>
      </c>
      <c r="HJ18" s="9">
        <v>8.1159999999999997</v>
      </c>
      <c r="HK18" s="9">
        <v>2.589</v>
      </c>
      <c r="HL18" s="9">
        <v>5.5270000000000001</v>
      </c>
      <c r="HM18" s="9">
        <v>10.583</v>
      </c>
      <c r="HN18" s="9">
        <v>2.665</v>
      </c>
      <c r="HO18" s="9">
        <v>7.9180000000000001</v>
      </c>
      <c r="HP18" s="9">
        <v>0.97</v>
      </c>
      <c r="HQ18" s="9">
        <v>0</v>
      </c>
      <c r="HR18" s="9">
        <v>0.97</v>
      </c>
      <c r="HS18" s="9">
        <v>20.773</v>
      </c>
      <c r="HT18" s="9">
        <v>6.44</v>
      </c>
      <c r="HU18" s="9">
        <v>14.333</v>
      </c>
      <c r="HV18" s="9">
        <v>19.867999999999999</v>
      </c>
      <c r="HW18" s="9">
        <v>6.44</v>
      </c>
      <c r="HX18" s="9">
        <v>13.428000000000001</v>
      </c>
      <c r="HY18" s="9">
        <v>10.737</v>
      </c>
      <c r="HZ18" s="9">
        <v>4.2590000000000003</v>
      </c>
      <c r="IA18" s="9">
        <v>6.4779999999999998</v>
      </c>
      <c r="IB18" s="9">
        <v>9.1310000000000002</v>
      </c>
      <c r="IC18" s="9">
        <v>2.181</v>
      </c>
      <c r="ID18" s="9">
        <v>6.95</v>
      </c>
      <c r="IE18" s="9">
        <v>0.90500000000000003</v>
      </c>
      <c r="IF18" s="9">
        <v>0</v>
      </c>
      <c r="IG18" s="9">
        <v>0.90500000000000003</v>
      </c>
      <c r="IH18" s="9">
        <v>21.425000000000001</v>
      </c>
      <c r="II18" s="9">
        <v>10.119999999999999</v>
      </c>
      <c r="IJ18" s="9">
        <v>11.305</v>
      </c>
      <c r="IK18" s="9">
        <v>20.123000000000001</v>
      </c>
      <c r="IL18" s="9">
        <v>8.8190000000000008</v>
      </c>
      <c r="IM18" s="9">
        <v>11.305</v>
      </c>
      <c r="IN18" s="9">
        <v>8.0749999999999993</v>
      </c>
      <c r="IO18" s="9">
        <v>3.6469999999999998</v>
      </c>
      <c r="IP18" s="9">
        <v>4.4279999999999999</v>
      </c>
      <c r="IQ18" s="9">
        <v>12.048</v>
      </c>
    </row>
    <row r="19" spans="1:251">
      <c r="A19" s="10">
        <v>44958</v>
      </c>
      <c r="B19" s="9">
        <v>62.293999999999997</v>
      </c>
      <c r="C19" s="9">
        <v>20.864000000000001</v>
      </c>
      <c r="D19" s="9">
        <v>41.43</v>
      </c>
      <c r="E19" s="9">
        <v>56.558999999999997</v>
      </c>
      <c r="F19" s="9">
        <v>20.51</v>
      </c>
      <c r="G19" s="9">
        <v>36.048999999999999</v>
      </c>
      <c r="H19" s="9">
        <v>27.04</v>
      </c>
      <c r="I19" s="9">
        <v>10.624000000000001</v>
      </c>
      <c r="J19" s="9">
        <v>16.417000000000002</v>
      </c>
      <c r="K19" s="9">
        <v>29.518999999999998</v>
      </c>
      <c r="L19" s="9">
        <v>9.8859999999999992</v>
      </c>
      <c r="M19" s="9">
        <v>19.632000000000001</v>
      </c>
      <c r="N19" s="9">
        <v>5.7350000000000003</v>
      </c>
      <c r="O19" s="9">
        <v>0.35399999999999998</v>
      </c>
      <c r="P19" s="9">
        <v>5.3810000000000002</v>
      </c>
      <c r="Q19" s="9">
        <v>7.7709999999999999</v>
      </c>
      <c r="R19" s="9">
        <v>3.907</v>
      </c>
      <c r="S19" s="9">
        <v>3.8639999999999999</v>
      </c>
      <c r="T19" s="9">
        <v>5.7720000000000002</v>
      </c>
      <c r="U19" s="9">
        <v>3.4950000000000001</v>
      </c>
      <c r="V19" s="9">
        <v>2.2759999999999998</v>
      </c>
      <c r="W19" s="9">
        <v>2.476</v>
      </c>
      <c r="X19" s="9">
        <v>1.508</v>
      </c>
      <c r="Y19" s="9">
        <v>0.96899999999999997</v>
      </c>
      <c r="Z19" s="9">
        <v>3.2949999999999999</v>
      </c>
      <c r="AA19" s="9">
        <v>1.9870000000000001</v>
      </c>
      <c r="AB19" s="9">
        <v>1.3080000000000001</v>
      </c>
      <c r="AC19" s="9">
        <v>1.9990000000000001</v>
      </c>
      <c r="AD19" s="9">
        <v>0.41099999999999998</v>
      </c>
      <c r="AE19" s="9">
        <v>1.5880000000000001</v>
      </c>
      <c r="AF19" s="9">
        <v>26.623000000000001</v>
      </c>
      <c r="AG19" s="9">
        <v>8.7469999999999999</v>
      </c>
      <c r="AH19" s="9">
        <v>17.876000000000001</v>
      </c>
      <c r="AI19" s="9">
        <v>23.823</v>
      </c>
      <c r="AJ19" s="9">
        <v>8.7469999999999999</v>
      </c>
      <c r="AK19" s="9">
        <v>15.076000000000001</v>
      </c>
      <c r="AL19" s="9">
        <v>10.465999999999999</v>
      </c>
      <c r="AM19" s="9">
        <v>3.5819999999999999</v>
      </c>
      <c r="AN19" s="9">
        <v>6.8840000000000003</v>
      </c>
      <c r="AO19" s="9">
        <v>13.356999999999999</v>
      </c>
      <c r="AP19" s="9">
        <v>5.165</v>
      </c>
      <c r="AQ19" s="9">
        <v>8.1910000000000007</v>
      </c>
      <c r="AR19" s="9">
        <v>2.8</v>
      </c>
      <c r="AS19" s="9">
        <v>0</v>
      </c>
      <c r="AT19" s="9">
        <v>2.8</v>
      </c>
      <c r="AU19" s="9">
        <v>13.965999999999999</v>
      </c>
      <c r="AV19" s="9">
        <v>4.5629999999999997</v>
      </c>
      <c r="AW19" s="9">
        <v>9.4030000000000005</v>
      </c>
      <c r="AX19" s="9">
        <v>12.907</v>
      </c>
      <c r="AY19" s="9">
        <v>4.1520000000000001</v>
      </c>
      <c r="AZ19" s="9">
        <v>8.7560000000000002</v>
      </c>
      <c r="BA19" s="9">
        <v>7.4930000000000003</v>
      </c>
      <c r="BB19" s="9">
        <v>2.8130000000000002</v>
      </c>
      <c r="BC19" s="9">
        <v>4.681</v>
      </c>
      <c r="BD19" s="9">
        <v>5.4139999999999997</v>
      </c>
      <c r="BE19" s="9">
        <v>1.339</v>
      </c>
      <c r="BF19" s="9">
        <v>4.0750000000000002</v>
      </c>
      <c r="BG19" s="9">
        <v>1.0589999999999999</v>
      </c>
      <c r="BH19" s="9">
        <v>0.41099999999999998</v>
      </c>
      <c r="BI19" s="9">
        <v>0.64700000000000002</v>
      </c>
      <c r="BJ19" s="9">
        <v>18.044</v>
      </c>
      <c r="BK19" s="9">
        <v>6.452</v>
      </c>
      <c r="BL19" s="9">
        <v>11.592000000000001</v>
      </c>
      <c r="BM19" s="9">
        <v>15.579000000000001</v>
      </c>
      <c r="BN19" s="9">
        <v>6.0979999999999999</v>
      </c>
      <c r="BO19" s="9">
        <v>9.48</v>
      </c>
      <c r="BP19" s="9">
        <v>7.359</v>
      </c>
      <c r="BQ19" s="9">
        <v>3.85</v>
      </c>
      <c r="BR19" s="9">
        <v>3.5089999999999999</v>
      </c>
      <c r="BS19" s="9">
        <v>8.2200000000000006</v>
      </c>
      <c r="BT19" s="9">
        <v>2.2480000000000002</v>
      </c>
      <c r="BU19" s="9">
        <v>5.9710000000000001</v>
      </c>
      <c r="BV19" s="9">
        <v>2.4649999999999999</v>
      </c>
      <c r="BW19" s="9">
        <v>0.35399999999999998</v>
      </c>
      <c r="BX19" s="9">
        <v>2.1110000000000002</v>
      </c>
      <c r="BY19" s="9">
        <v>11.432</v>
      </c>
      <c r="BZ19" s="9">
        <v>5.008</v>
      </c>
      <c r="CA19" s="9">
        <v>6.4240000000000004</v>
      </c>
      <c r="CB19" s="9">
        <v>10.022</v>
      </c>
      <c r="CC19" s="9">
        <v>5.008</v>
      </c>
      <c r="CD19" s="9">
        <v>5.0140000000000002</v>
      </c>
      <c r="CE19" s="9">
        <v>4.1980000000000004</v>
      </c>
      <c r="CF19" s="9">
        <v>1.887</v>
      </c>
      <c r="CG19" s="9">
        <v>2.3109999999999999</v>
      </c>
      <c r="CH19" s="9">
        <v>5.8230000000000004</v>
      </c>
      <c r="CI19" s="9">
        <v>3.121</v>
      </c>
      <c r="CJ19" s="9">
        <v>2.7029999999999998</v>
      </c>
      <c r="CK19" s="9">
        <v>1.41</v>
      </c>
      <c r="CL19" s="9">
        <v>0</v>
      </c>
      <c r="CM19" s="9">
        <v>1.41</v>
      </c>
      <c r="CN19" s="9">
        <v>30.224</v>
      </c>
      <c r="CO19" s="9">
        <v>10.653</v>
      </c>
      <c r="CP19" s="9">
        <v>19.57</v>
      </c>
      <c r="CQ19" s="9">
        <v>28.585999999999999</v>
      </c>
      <c r="CR19" s="9">
        <v>10.653</v>
      </c>
      <c r="CS19" s="9">
        <v>17.933</v>
      </c>
      <c r="CT19" s="9">
        <v>12.46</v>
      </c>
      <c r="CU19" s="9">
        <v>5.1139999999999999</v>
      </c>
      <c r="CV19" s="9">
        <v>7.3449999999999998</v>
      </c>
      <c r="CW19" s="9">
        <v>16.126999999999999</v>
      </c>
      <c r="CX19" s="9">
        <v>5.5389999999999997</v>
      </c>
      <c r="CY19" s="9">
        <v>10.587999999999999</v>
      </c>
      <c r="CZ19" s="9">
        <v>1.637</v>
      </c>
      <c r="DA19" s="9">
        <v>0</v>
      </c>
      <c r="DB19" s="9">
        <v>1.637</v>
      </c>
      <c r="DC19" s="9">
        <v>27.53</v>
      </c>
      <c r="DD19" s="9">
        <v>8.6560000000000006</v>
      </c>
      <c r="DE19" s="9">
        <v>18.873999999999999</v>
      </c>
      <c r="DF19" s="9">
        <v>22.661000000000001</v>
      </c>
      <c r="DG19" s="9">
        <v>8.2439999999999998</v>
      </c>
      <c r="DH19" s="9">
        <v>14.417</v>
      </c>
      <c r="DI19" s="9">
        <v>10.959</v>
      </c>
      <c r="DJ19" s="9">
        <v>4.8869999999999996</v>
      </c>
      <c r="DK19" s="9">
        <v>6.0720000000000001</v>
      </c>
      <c r="DL19" s="9">
        <v>11.702</v>
      </c>
      <c r="DM19" s="9">
        <v>3.3570000000000002</v>
      </c>
      <c r="DN19" s="9">
        <v>8.3450000000000006</v>
      </c>
      <c r="DO19" s="9">
        <v>4.8680000000000003</v>
      </c>
      <c r="DP19" s="9">
        <v>0.41099999999999998</v>
      </c>
      <c r="DQ19" s="9">
        <v>4.4569999999999999</v>
      </c>
      <c r="DR19" s="9">
        <v>9.9309999999999992</v>
      </c>
      <c r="DS19" s="9">
        <v>4.0259999999999998</v>
      </c>
      <c r="DT19" s="9">
        <v>5.9050000000000002</v>
      </c>
      <c r="DU19" s="9">
        <v>8.7029999999999994</v>
      </c>
      <c r="DV19" s="9">
        <v>3.6720000000000002</v>
      </c>
      <c r="DW19" s="9">
        <v>5.03</v>
      </c>
      <c r="DX19" s="9">
        <v>4.798</v>
      </c>
      <c r="DY19" s="9">
        <v>1.4179999999999999</v>
      </c>
      <c r="DZ19" s="9">
        <v>3.38</v>
      </c>
      <c r="EA19" s="9">
        <v>3.9039999999999999</v>
      </c>
      <c r="EB19" s="9">
        <v>2.254</v>
      </c>
      <c r="EC19" s="9">
        <v>1.65</v>
      </c>
      <c r="ED19" s="9">
        <v>1.228</v>
      </c>
      <c r="EE19" s="9">
        <v>0.35399999999999998</v>
      </c>
      <c r="EF19" s="9">
        <v>0.875</v>
      </c>
      <c r="EG19" s="9">
        <v>2.38</v>
      </c>
      <c r="EH19" s="9">
        <v>1.4350000000000001</v>
      </c>
      <c r="EI19" s="9">
        <v>0.94499999999999995</v>
      </c>
      <c r="EJ19" s="9">
        <v>2.38</v>
      </c>
      <c r="EK19" s="9">
        <v>1.4350000000000001</v>
      </c>
      <c r="EL19" s="9">
        <v>0.94499999999999995</v>
      </c>
      <c r="EM19" s="9">
        <v>1.2989999999999999</v>
      </c>
      <c r="EN19" s="9">
        <v>0.71199999999999997</v>
      </c>
      <c r="EO19" s="9">
        <v>0.58699999999999997</v>
      </c>
      <c r="EP19" s="9">
        <v>1.081</v>
      </c>
      <c r="EQ19" s="9">
        <v>0.72299999999999998</v>
      </c>
      <c r="ER19" s="9">
        <v>0.35699999999999998</v>
      </c>
      <c r="ES19" s="9">
        <v>0</v>
      </c>
      <c r="ET19" s="9">
        <v>0</v>
      </c>
      <c r="EU19" s="9">
        <v>0</v>
      </c>
      <c r="EV19" s="9">
        <v>91.590999999999994</v>
      </c>
      <c r="EW19" s="9">
        <v>34.960999999999999</v>
      </c>
      <c r="EX19" s="9">
        <v>56.631</v>
      </c>
      <c r="EY19" s="9">
        <v>83.144999999999996</v>
      </c>
      <c r="EZ19" s="9">
        <v>33.595999999999997</v>
      </c>
      <c r="FA19" s="9">
        <v>49.548999999999999</v>
      </c>
      <c r="FB19" s="9">
        <v>32.456000000000003</v>
      </c>
      <c r="FC19" s="9">
        <v>11.856</v>
      </c>
      <c r="FD19" s="9">
        <v>20.6</v>
      </c>
      <c r="FE19" s="9">
        <v>50.69</v>
      </c>
      <c r="FF19" s="9">
        <v>21.741</v>
      </c>
      <c r="FG19" s="9">
        <v>28.949000000000002</v>
      </c>
      <c r="FH19" s="9">
        <v>8.4459999999999997</v>
      </c>
      <c r="FI19" s="9">
        <v>1.3640000000000001</v>
      </c>
      <c r="FJ19" s="9">
        <v>7.0819999999999999</v>
      </c>
      <c r="FK19" s="9">
        <v>78.382000000000005</v>
      </c>
      <c r="FL19" s="9">
        <v>28.029</v>
      </c>
      <c r="FM19" s="9">
        <v>50.353000000000002</v>
      </c>
      <c r="FN19" s="9">
        <v>71.599999999999994</v>
      </c>
      <c r="FO19" s="9">
        <v>27.167999999999999</v>
      </c>
      <c r="FP19" s="9">
        <v>44.430999999999997</v>
      </c>
      <c r="FQ19" s="9">
        <v>26.064</v>
      </c>
      <c r="FR19" s="9">
        <v>7.8879999999999999</v>
      </c>
      <c r="FS19" s="9">
        <v>18.175999999999998</v>
      </c>
      <c r="FT19" s="9">
        <v>45.536000000000001</v>
      </c>
      <c r="FU19" s="9">
        <v>19.28</v>
      </c>
      <c r="FV19" s="9">
        <v>26.254999999999999</v>
      </c>
      <c r="FW19" s="9">
        <v>6.7830000000000004</v>
      </c>
      <c r="FX19" s="9">
        <v>0.86099999999999999</v>
      </c>
      <c r="FY19" s="9">
        <v>5.9219999999999997</v>
      </c>
      <c r="FZ19" s="9">
        <v>13.209</v>
      </c>
      <c r="GA19" s="9">
        <v>6.9320000000000004</v>
      </c>
      <c r="GB19" s="9">
        <v>6.2770000000000001</v>
      </c>
      <c r="GC19" s="9">
        <v>11.545999999999999</v>
      </c>
      <c r="GD19" s="9">
        <v>6.4279999999999999</v>
      </c>
      <c r="GE19" s="9">
        <v>5.117</v>
      </c>
      <c r="GF19" s="9">
        <v>6.3920000000000003</v>
      </c>
      <c r="GG19" s="9">
        <v>3.968</v>
      </c>
      <c r="GH19" s="9">
        <v>2.4239999999999999</v>
      </c>
      <c r="GI19" s="9">
        <v>5.1539999999999999</v>
      </c>
      <c r="GJ19" s="9">
        <v>2.46</v>
      </c>
      <c r="GK19" s="9">
        <v>2.694</v>
      </c>
      <c r="GL19" s="9">
        <v>1.663</v>
      </c>
      <c r="GM19" s="9">
        <v>0.504</v>
      </c>
      <c r="GN19" s="9">
        <v>1.1599999999999999</v>
      </c>
      <c r="GO19" s="9">
        <v>37.768999999999998</v>
      </c>
      <c r="GP19" s="9">
        <v>13.218999999999999</v>
      </c>
      <c r="GQ19" s="9">
        <v>24.55</v>
      </c>
      <c r="GR19" s="9">
        <v>34.484000000000002</v>
      </c>
      <c r="GS19" s="9">
        <v>11.853999999999999</v>
      </c>
      <c r="GT19" s="9">
        <v>22.63</v>
      </c>
      <c r="GU19" s="9">
        <v>11.974</v>
      </c>
      <c r="GV19" s="9">
        <v>3.476</v>
      </c>
      <c r="GW19" s="9">
        <v>8.4979999999999993</v>
      </c>
      <c r="GX19" s="9">
        <v>22.51</v>
      </c>
      <c r="GY19" s="9">
        <v>8.3789999999999996</v>
      </c>
      <c r="GZ19" s="9">
        <v>14.132</v>
      </c>
      <c r="HA19" s="9">
        <v>3.2850000000000001</v>
      </c>
      <c r="HB19" s="9">
        <v>1.3640000000000001</v>
      </c>
      <c r="HC19" s="9">
        <v>1.92</v>
      </c>
      <c r="HD19" s="9">
        <v>11.616</v>
      </c>
      <c r="HE19" s="9">
        <v>3.6779999999999999</v>
      </c>
      <c r="HF19" s="9">
        <v>7.9379999999999997</v>
      </c>
      <c r="HG19" s="9">
        <v>11.238</v>
      </c>
      <c r="HH19" s="9">
        <v>3.6779999999999999</v>
      </c>
      <c r="HI19" s="9">
        <v>7.5590000000000002</v>
      </c>
      <c r="HJ19" s="9">
        <v>4.5579999999999998</v>
      </c>
      <c r="HK19" s="9">
        <v>0.92800000000000005</v>
      </c>
      <c r="HL19" s="9">
        <v>3.63</v>
      </c>
      <c r="HM19" s="9">
        <v>6.68</v>
      </c>
      <c r="HN19" s="9">
        <v>2.7509999999999999</v>
      </c>
      <c r="HO19" s="9">
        <v>3.9289999999999998</v>
      </c>
      <c r="HP19" s="9">
        <v>0.379</v>
      </c>
      <c r="HQ19" s="9">
        <v>0</v>
      </c>
      <c r="HR19" s="9">
        <v>0.379</v>
      </c>
      <c r="HS19" s="9">
        <v>18.321999999999999</v>
      </c>
      <c r="HT19" s="9">
        <v>5.6280000000000001</v>
      </c>
      <c r="HU19" s="9">
        <v>12.694000000000001</v>
      </c>
      <c r="HV19" s="9">
        <v>17.326000000000001</v>
      </c>
      <c r="HW19" s="9">
        <v>5.6280000000000001</v>
      </c>
      <c r="HX19" s="9">
        <v>11.698</v>
      </c>
      <c r="HY19" s="9">
        <v>8.2059999999999995</v>
      </c>
      <c r="HZ19" s="9">
        <v>2.4460000000000002</v>
      </c>
      <c r="IA19" s="9">
        <v>5.76</v>
      </c>
      <c r="IB19" s="9">
        <v>9.1210000000000004</v>
      </c>
      <c r="IC19" s="9">
        <v>3.1819999999999999</v>
      </c>
      <c r="ID19" s="9">
        <v>5.9390000000000001</v>
      </c>
      <c r="IE19" s="9">
        <v>0.996</v>
      </c>
      <c r="IF19" s="9">
        <v>0</v>
      </c>
      <c r="IG19" s="9">
        <v>0.996</v>
      </c>
      <c r="IH19" s="9">
        <v>23.884</v>
      </c>
      <c r="II19" s="9">
        <v>12.436</v>
      </c>
      <c r="IJ19" s="9">
        <v>11.449</v>
      </c>
      <c r="IK19" s="9">
        <v>20.097000000000001</v>
      </c>
      <c r="IL19" s="9">
        <v>12.436</v>
      </c>
      <c r="IM19" s="9">
        <v>7.6619999999999999</v>
      </c>
      <c r="IN19" s="9">
        <v>7.718</v>
      </c>
      <c r="IO19" s="9">
        <v>5.0069999999999997</v>
      </c>
      <c r="IP19" s="9">
        <v>2.7120000000000002</v>
      </c>
      <c r="IQ19" s="9">
        <v>12.379</v>
      </c>
    </row>
    <row r="20" spans="1:251">
      <c r="A20" s="10">
        <v>45323</v>
      </c>
      <c r="B20" s="9">
        <v>61.372</v>
      </c>
      <c r="C20" s="9">
        <v>25.532</v>
      </c>
      <c r="D20" s="9">
        <v>35.840000000000003</v>
      </c>
      <c r="E20" s="9">
        <v>56.679000000000002</v>
      </c>
      <c r="F20" s="9">
        <v>23.553999999999998</v>
      </c>
      <c r="G20" s="9">
        <v>33.125</v>
      </c>
      <c r="H20" s="9">
        <v>25.948</v>
      </c>
      <c r="I20" s="9">
        <v>11.353</v>
      </c>
      <c r="J20" s="9">
        <v>14.595000000000001</v>
      </c>
      <c r="K20" s="9">
        <v>30.731000000000002</v>
      </c>
      <c r="L20" s="9">
        <v>12.201000000000001</v>
      </c>
      <c r="M20" s="9">
        <v>18.53</v>
      </c>
      <c r="N20" s="9">
        <v>4.6929999999999996</v>
      </c>
      <c r="O20" s="9">
        <v>1.978</v>
      </c>
      <c r="P20" s="9">
        <v>2.7160000000000002</v>
      </c>
      <c r="Q20" s="9">
        <v>12.138999999999999</v>
      </c>
      <c r="R20" s="9">
        <v>4.319</v>
      </c>
      <c r="S20" s="9">
        <v>7.819</v>
      </c>
      <c r="T20" s="9">
        <v>9.3729999999999993</v>
      </c>
      <c r="U20" s="9">
        <v>4.0369999999999999</v>
      </c>
      <c r="V20" s="9">
        <v>5.335</v>
      </c>
      <c r="W20" s="9">
        <v>3.484</v>
      </c>
      <c r="X20" s="9">
        <v>2.2109999999999999</v>
      </c>
      <c r="Y20" s="9">
        <v>1.2729999999999999</v>
      </c>
      <c r="Z20" s="9">
        <v>5.8890000000000002</v>
      </c>
      <c r="AA20" s="9">
        <v>1.8260000000000001</v>
      </c>
      <c r="AB20" s="9">
        <v>4.0629999999999997</v>
      </c>
      <c r="AC20" s="9">
        <v>2.766</v>
      </c>
      <c r="AD20" s="9">
        <v>0.28199999999999997</v>
      </c>
      <c r="AE20" s="9">
        <v>2.484</v>
      </c>
      <c r="AF20" s="9">
        <v>30.952000000000002</v>
      </c>
      <c r="AG20" s="9">
        <v>11.173999999999999</v>
      </c>
      <c r="AH20" s="9">
        <v>19.777999999999999</v>
      </c>
      <c r="AI20" s="9">
        <v>27.206</v>
      </c>
      <c r="AJ20" s="9">
        <v>9.8420000000000005</v>
      </c>
      <c r="AK20" s="9">
        <v>17.364000000000001</v>
      </c>
      <c r="AL20" s="9">
        <v>12.531000000000001</v>
      </c>
      <c r="AM20" s="9">
        <v>4.5190000000000001</v>
      </c>
      <c r="AN20" s="9">
        <v>8.0120000000000005</v>
      </c>
      <c r="AO20" s="9">
        <v>14.675000000000001</v>
      </c>
      <c r="AP20" s="9">
        <v>5.3230000000000004</v>
      </c>
      <c r="AQ20" s="9">
        <v>9.3520000000000003</v>
      </c>
      <c r="AR20" s="9">
        <v>3.746</v>
      </c>
      <c r="AS20" s="9">
        <v>1.3320000000000001</v>
      </c>
      <c r="AT20" s="9">
        <v>2.4140000000000001</v>
      </c>
      <c r="AU20" s="9">
        <v>15.061999999999999</v>
      </c>
      <c r="AV20" s="9">
        <v>5.8689999999999998</v>
      </c>
      <c r="AW20" s="9">
        <v>9.1929999999999996</v>
      </c>
      <c r="AX20" s="9">
        <v>14.398</v>
      </c>
      <c r="AY20" s="9">
        <v>5.5350000000000001</v>
      </c>
      <c r="AZ20" s="9">
        <v>8.8620000000000001</v>
      </c>
      <c r="BA20" s="9">
        <v>5.8470000000000004</v>
      </c>
      <c r="BB20" s="9">
        <v>3.399</v>
      </c>
      <c r="BC20" s="9">
        <v>2.448</v>
      </c>
      <c r="BD20" s="9">
        <v>8.5500000000000007</v>
      </c>
      <c r="BE20" s="9">
        <v>2.1360000000000001</v>
      </c>
      <c r="BF20" s="9">
        <v>6.4139999999999997</v>
      </c>
      <c r="BG20" s="9">
        <v>0.66400000000000003</v>
      </c>
      <c r="BH20" s="9">
        <v>0.33400000000000002</v>
      </c>
      <c r="BI20" s="9">
        <v>0.33</v>
      </c>
      <c r="BJ20" s="9">
        <v>15.926</v>
      </c>
      <c r="BK20" s="9">
        <v>6.8840000000000003</v>
      </c>
      <c r="BL20" s="9">
        <v>9.0419999999999998</v>
      </c>
      <c r="BM20" s="9">
        <v>14.683</v>
      </c>
      <c r="BN20" s="9">
        <v>6.8840000000000003</v>
      </c>
      <c r="BO20" s="9">
        <v>7.7990000000000004</v>
      </c>
      <c r="BP20" s="9">
        <v>6.2919999999999998</v>
      </c>
      <c r="BQ20" s="9">
        <v>2.6309999999999998</v>
      </c>
      <c r="BR20" s="9">
        <v>3.661</v>
      </c>
      <c r="BS20" s="9">
        <v>8.391</v>
      </c>
      <c r="BT20" s="9">
        <v>4.2530000000000001</v>
      </c>
      <c r="BU20" s="9">
        <v>4.1379999999999999</v>
      </c>
      <c r="BV20" s="9">
        <v>1.2430000000000001</v>
      </c>
      <c r="BW20" s="9">
        <v>0</v>
      </c>
      <c r="BX20" s="9">
        <v>1.2430000000000001</v>
      </c>
      <c r="BY20" s="9">
        <v>11.571</v>
      </c>
      <c r="BZ20" s="9">
        <v>5.9240000000000004</v>
      </c>
      <c r="CA20" s="9">
        <v>5.6470000000000002</v>
      </c>
      <c r="CB20" s="9">
        <v>9.766</v>
      </c>
      <c r="CC20" s="9">
        <v>5.33</v>
      </c>
      <c r="CD20" s="9">
        <v>4.4349999999999996</v>
      </c>
      <c r="CE20" s="9">
        <v>4.7619999999999996</v>
      </c>
      <c r="CF20" s="9">
        <v>3.0150000000000001</v>
      </c>
      <c r="CG20" s="9">
        <v>1.7470000000000001</v>
      </c>
      <c r="CH20" s="9">
        <v>5.0039999999999996</v>
      </c>
      <c r="CI20" s="9">
        <v>2.3149999999999999</v>
      </c>
      <c r="CJ20" s="9">
        <v>2.6890000000000001</v>
      </c>
      <c r="CK20" s="9">
        <v>1.8049999999999999</v>
      </c>
      <c r="CL20" s="9">
        <v>0.59399999999999997</v>
      </c>
      <c r="CM20" s="9">
        <v>1.212</v>
      </c>
      <c r="CN20" s="9">
        <v>29.504999999999999</v>
      </c>
      <c r="CO20" s="9">
        <v>11.327999999999999</v>
      </c>
      <c r="CP20" s="9">
        <v>18.177</v>
      </c>
      <c r="CQ20" s="9">
        <v>25.818000000000001</v>
      </c>
      <c r="CR20" s="9">
        <v>9.6669999999999998</v>
      </c>
      <c r="CS20" s="9">
        <v>16.151</v>
      </c>
      <c r="CT20" s="9">
        <v>7.9569999999999999</v>
      </c>
      <c r="CU20" s="9">
        <v>3.472</v>
      </c>
      <c r="CV20" s="9">
        <v>4.4859999999999998</v>
      </c>
      <c r="CW20" s="9">
        <v>17.86</v>
      </c>
      <c r="CX20" s="9">
        <v>6.1950000000000003</v>
      </c>
      <c r="CY20" s="9">
        <v>11.664999999999999</v>
      </c>
      <c r="CZ20" s="9">
        <v>3.6869999999999998</v>
      </c>
      <c r="DA20" s="9">
        <v>1.6619999999999999</v>
      </c>
      <c r="DB20" s="9">
        <v>2.0249999999999999</v>
      </c>
      <c r="DC20" s="9">
        <v>30.568999999999999</v>
      </c>
      <c r="DD20" s="9">
        <v>13.577999999999999</v>
      </c>
      <c r="DE20" s="9">
        <v>16.991</v>
      </c>
      <c r="DF20" s="9">
        <v>28.039000000000001</v>
      </c>
      <c r="DG20" s="9">
        <v>12.98</v>
      </c>
      <c r="DH20" s="9">
        <v>15.058999999999999</v>
      </c>
      <c r="DI20" s="9">
        <v>13.113</v>
      </c>
      <c r="DJ20" s="9">
        <v>6.4889999999999999</v>
      </c>
      <c r="DK20" s="9">
        <v>6.6239999999999997</v>
      </c>
      <c r="DL20" s="9">
        <v>14.926</v>
      </c>
      <c r="DM20" s="9">
        <v>6.4909999999999997</v>
      </c>
      <c r="DN20" s="9">
        <v>8.4350000000000005</v>
      </c>
      <c r="DO20" s="9">
        <v>2.5299999999999998</v>
      </c>
      <c r="DP20" s="9">
        <v>0.59799999999999998</v>
      </c>
      <c r="DQ20" s="9">
        <v>1.9319999999999999</v>
      </c>
      <c r="DR20" s="9">
        <v>11.269</v>
      </c>
      <c r="DS20" s="9">
        <v>3.7570000000000001</v>
      </c>
      <c r="DT20" s="9">
        <v>7.5119999999999996</v>
      </c>
      <c r="DU20" s="9">
        <v>10.026999999999999</v>
      </c>
      <c r="DV20" s="9">
        <v>3.7570000000000001</v>
      </c>
      <c r="DW20" s="9">
        <v>6.27</v>
      </c>
      <c r="DX20" s="9">
        <v>6.4610000000000003</v>
      </c>
      <c r="DY20" s="9">
        <v>2.4159999999999999</v>
      </c>
      <c r="DZ20" s="9">
        <v>4.0460000000000003</v>
      </c>
      <c r="EA20" s="9">
        <v>3.5659999999999998</v>
      </c>
      <c r="EB20" s="9">
        <v>1.341</v>
      </c>
      <c r="EC20" s="9">
        <v>2.2250000000000001</v>
      </c>
      <c r="ED20" s="9">
        <v>1.242</v>
      </c>
      <c r="EE20" s="9">
        <v>0</v>
      </c>
      <c r="EF20" s="9">
        <v>1.242</v>
      </c>
      <c r="EG20" s="9">
        <v>2.1680000000000001</v>
      </c>
      <c r="EH20" s="9">
        <v>1.1879999999999999</v>
      </c>
      <c r="EI20" s="9">
        <v>0.98</v>
      </c>
      <c r="EJ20" s="9">
        <v>2.1680000000000001</v>
      </c>
      <c r="EK20" s="9">
        <v>1.1879999999999999</v>
      </c>
      <c r="EL20" s="9">
        <v>0.98</v>
      </c>
      <c r="EM20" s="9">
        <v>1.9</v>
      </c>
      <c r="EN20" s="9">
        <v>1.1879999999999999</v>
      </c>
      <c r="EO20" s="9">
        <v>0.71199999999999997</v>
      </c>
      <c r="EP20" s="9">
        <v>0.26800000000000002</v>
      </c>
      <c r="EQ20" s="9">
        <v>0</v>
      </c>
      <c r="ER20" s="9">
        <v>0.26800000000000002</v>
      </c>
      <c r="ES20" s="9">
        <v>0</v>
      </c>
      <c r="ET20" s="9">
        <v>0</v>
      </c>
      <c r="EU20" s="9">
        <v>0</v>
      </c>
      <c r="EV20" s="9">
        <v>97.457999999999998</v>
      </c>
      <c r="EW20" s="9">
        <v>35.460999999999999</v>
      </c>
      <c r="EX20" s="9">
        <v>61.997</v>
      </c>
      <c r="EY20" s="9">
        <v>87.653000000000006</v>
      </c>
      <c r="EZ20" s="9">
        <v>30.146000000000001</v>
      </c>
      <c r="FA20" s="9">
        <v>57.506999999999998</v>
      </c>
      <c r="FB20" s="9">
        <v>40.747999999999998</v>
      </c>
      <c r="FC20" s="9">
        <v>14.971</v>
      </c>
      <c r="FD20" s="9">
        <v>25.777000000000001</v>
      </c>
      <c r="FE20" s="9">
        <v>46.905000000000001</v>
      </c>
      <c r="FF20" s="9">
        <v>15.175000000000001</v>
      </c>
      <c r="FG20" s="9">
        <v>31.73</v>
      </c>
      <c r="FH20" s="9">
        <v>9.8049999999999997</v>
      </c>
      <c r="FI20" s="9">
        <v>5.3150000000000004</v>
      </c>
      <c r="FJ20" s="9">
        <v>4.4909999999999997</v>
      </c>
      <c r="FK20" s="9">
        <v>82.472999999999999</v>
      </c>
      <c r="FL20" s="9">
        <v>29.655000000000001</v>
      </c>
      <c r="FM20" s="9">
        <v>52.817999999999998</v>
      </c>
      <c r="FN20" s="9">
        <v>74.221999999999994</v>
      </c>
      <c r="FO20" s="9">
        <v>25.361000000000001</v>
      </c>
      <c r="FP20" s="9">
        <v>48.862000000000002</v>
      </c>
      <c r="FQ20" s="9">
        <v>33.200000000000003</v>
      </c>
      <c r="FR20" s="9">
        <v>12.012</v>
      </c>
      <c r="FS20" s="9">
        <v>21.187999999999999</v>
      </c>
      <c r="FT20" s="9">
        <v>41.023000000000003</v>
      </c>
      <c r="FU20" s="9">
        <v>13.349</v>
      </c>
      <c r="FV20" s="9">
        <v>27.673999999999999</v>
      </c>
      <c r="FW20" s="9">
        <v>8.2509999999999994</v>
      </c>
      <c r="FX20" s="9">
        <v>4.2939999999999996</v>
      </c>
      <c r="FY20" s="9">
        <v>3.9569999999999999</v>
      </c>
      <c r="FZ20" s="9">
        <v>14.986000000000001</v>
      </c>
      <c r="GA20" s="9">
        <v>5.8070000000000004</v>
      </c>
      <c r="GB20" s="9">
        <v>9.1790000000000003</v>
      </c>
      <c r="GC20" s="9">
        <v>13.430999999999999</v>
      </c>
      <c r="GD20" s="9">
        <v>4.7859999999999996</v>
      </c>
      <c r="GE20" s="9">
        <v>8.6449999999999996</v>
      </c>
      <c r="GF20" s="9">
        <v>7.5490000000000004</v>
      </c>
      <c r="GG20" s="9">
        <v>2.96</v>
      </c>
      <c r="GH20" s="9">
        <v>4.5890000000000004</v>
      </c>
      <c r="GI20" s="9">
        <v>5.8819999999999997</v>
      </c>
      <c r="GJ20" s="9">
        <v>1.8260000000000001</v>
      </c>
      <c r="GK20" s="9">
        <v>4.056</v>
      </c>
      <c r="GL20" s="9">
        <v>1.5549999999999999</v>
      </c>
      <c r="GM20" s="9">
        <v>1.0209999999999999</v>
      </c>
      <c r="GN20" s="9">
        <v>0.53400000000000003</v>
      </c>
      <c r="GO20" s="9">
        <v>32.835999999999999</v>
      </c>
      <c r="GP20" s="9">
        <v>11.13</v>
      </c>
      <c r="GQ20" s="9">
        <v>21.706</v>
      </c>
      <c r="GR20" s="9">
        <v>29.609000000000002</v>
      </c>
      <c r="GS20" s="9">
        <v>9.1980000000000004</v>
      </c>
      <c r="GT20" s="9">
        <v>20.411000000000001</v>
      </c>
      <c r="GU20" s="9">
        <v>13.58</v>
      </c>
      <c r="GV20" s="9">
        <v>4.423</v>
      </c>
      <c r="GW20" s="9">
        <v>9.157</v>
      </c>
      <c r="GX20" s="9">
        <v>16.029</v>
      </c>
      <c r="GY20" s="9">
        <v>4.7750000000000004</v>
      </c>
      <c r="GZ20" s="9">
        <v>11.254</v>
      </c>
      <c r="HA20" s="9">
        <v>3.2269999999999999</v>
      </c>
      <c r="HB20" s="9">
        <v>1.9319999999999999</v>
      </c>
      <c r="HC20" s="9">
        <v>1.2949999999999999</v>
      </c>
      <c r="HD20" s="9">
        <v>18.448</v>
      </c>
      <c r="HE20" s="9">
        <v>4.8929999999999998</v>
      </c>
      <c r="HF20" s="9">
        <v>13.555</v>
      </c>
      <c r="HG20" s="9">
        <v>17.449000000000002</v>
      </c>
      <c r="HH20" s="9">
        <v>4.8929999999999998</v>
      </c>
      <c r="HI20" s="9">
        <v>12.555</v>
      </c>
      <c r="HJ20" s="9">
        <v>8.5109999999999992</v>
      </c>
      <c r="HK20" s="9">
        <v>1.9890000000000001</v>
      </c>
      <c r="HL20" s="9">
        <v>6.5220000000000002</v>
      </c>
      <c r="HM20" s="9">
        <v>8.9369999999999994</v>
      </c>
      <c r="HN20" s="9">
        <v>2.9049999999999998</v>
      </c>
      <c r="HO20" s="9">
        <v>6.0330000000000004</v>
      </c>
      <c r="HP20" s="9">
        <v>0.999</v>
      </c>
      <c r="HQ20" s="9">
        <v>0</v>
      </c>
      <c r="HR20" s="9">
        <v>0.999</v>
      </c>
      <c r="HS20" s="9">
        <v>26.131</v>
      </c>
      <c r="HT20" s="9">
        <v>8.6959999999999997</v>
      </c>
      <c r="HU20" s="9">
        <v>17.434999999999999</v>
      </c>
      <c r="HV20" s="9">
        <v>23.645</v>
      </c>
      <c r="HW20" s="9">
        <v>7.0860000000000003</v>
      </c>
      <c r="HX20" s="9">
        <v>16.559000000000001</v>
      </c>
      <c r="HY20" s="9">
        <v>8.9109999999999996</v>
      </c>
      <c r="HZ20" s="9">
        <v>2.1749999999999998</v>
      </c>
      <c r="IA20" s="9">
        <v>6.7350000000000003</v>
      </c>
      <c r="IB20" s="9">
        <v>14.734</v>
      </c>
      <c r="IC20" s="9">
        <v>4.9109999999999996</v>
      </c>
      <c r="ID20" s="9">
        <v>9.8239999999999998</v>
      </c>
      <c r="IE20" s="9">
        <v>2.4860000000000002</v>
      </c>
      <c r="IF20" s="9">
        <v>1.61</v>
      </c>
      <c r="IG20" s="9">
        <v>0.876</v>
      </c>
      <c r="IH20" s="9">
        <v>20.042999999999999</v>
      </c>
      <c r="II20" s="9">
        <v>10.742000000000001</v>
      </c>
      <c r="IJ20" s="9">
        <v>9.3010000000000002</v>
      </c>
      <c r="IK20" s="9">
        <v>16.95</v>
      </c>
      <c r="IL20" s="9">
        <v>8.9689999999999994</v>
      </c>
      <c r="IM20" s="9">
        <v>7.9809999999999999</v>
      </c>
      <c r="IN20" s="9">
        <v>9.7469999999999999</v>
      </c>
      <c r="IO20" s="9">
        <v>6.3840000000000003</v>
      </c>
      <c r="IP20" s="9">
        <v>3.3620000000000001</v>
      </c>
      <c r="IQ20" s="9">
        <v>7.2039999999999997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8.5380000000000003</v>
      </c>
      <c r="C11" s="9">
        <v>5.9729999999999999</v>
      </c>
      <c r="D11" s="9">
        <v>3.17</v>
      </c>
      <c r="E11" s="9">
        <v>0.93799999999999994</v>
      </c>
      <c r="F11" s="9">
        <v>2.2330000000000001</v>
      </c>
      <c r="G11" s="9">
        <v>37.561999999999998</v>
      </c>
      <c r="H11" s="9">
        <v>9.9949999999999992</v>
      </c>
      <c r="I11" s="9">
        <v>27.567</v>
      </c>
      <c r="J11" s="9">
        <v>33.819000000000003</v>
      </c>
      <c r="K11" s="9">
        <v>9.9949999999999992</v>
      </c>
      <c r="L11" s="9">
        <v>23.824000000000002</v>
      </c>
      <c r="M11" s="9">
        <v>13.601000000000001</v>
      </c>
      <c r="N11" s="9">
        <v>2.7789999999999999</v>
      </c>
      <c r="O11" s="9">
        <v>10.821999999999999</v>
      </c>
      <c r="P11" s="9">
        <v>20.218</v>
      </c>
      <c r="Q11" s="9">
        <v>7.2160000000000002</v>
      </c>
      <c r="R11" s="9">
        <v>13.002000000000001</v>
      </c>
      <c r="S11" s="9">
        <v>3.7429999999999999</v>
      </c>
      <c r="T11" s="9">
        <v>0</v>
      </c>
      <c r="U11" s="9">
        <v>3.7429999999999999</v>
      </c>
      <c r="V11" s="9">
        <v>46.253999999999998</v>
      </c>
      <c r="W11" s="9">
        <v>17.753</v>
      </c>
      <c r="X11" s="9">
        <v>28.501000000000001</v>
      </c>
      <c r="Y11" s="9">
        <v>42.665999999999997</v>
      </c>
      <c r="Z11" s="9">
        <v>16.815999999999999</v>
      </c>
      <c r="AA11" s="9">
        <v>25.850999999999999</v>
      </c>
      <c r="AB11" s="9">
        <v>22.093</v>
      </c>
      <c r="AC11" s="9">
        <v>7.9749999999999996</v>
      </c>
      <c r="AD11" s="9">
        <v>14.118</v>
      </c>
      <c r="AE11" s="9">
        <v>20.573</v>
      </c>
      <c r="AF11" s="9">
        <v>8.8409999999999993</v>
      </c>
      <c r="AG11" s="9">
        <v>11.731999999999999</v>
      </c>
      <c r="AH11" s="9">
        <v>3.5880000000000001</v>
      </c>
      <c r="AI11" s="9">
        <v>0.93799999999999994</v>
      </c>
      <c r="AJ11" s="9">
        <v>2.65</v>
      </c>
      <c r="AK11" s="9">
        <v>16.393000000000001</v>
      </c>
      <c r="AL11" s="9">
        <v>7.359</v>
      </c>
      <c r="AM11" s="9">
        <v>9.0340000000000007</v>
      </c>
      <c r="AN11" s="9">
        <v>15.494</v>
      </c>
      <c r="AO11" s="9">
        <v>7.359</v>
      </c>
      <c r="AP11" s="9">
        <v>8.1349999999999998</v>
      </c>
      <c r="AQ11" s="9">
        <v>10.455</v>
      </c>
      <c r="AR11" s="9">
        <v>4.5039999999999996</v>
      </c>
      <c r="AS11" s="9">
        <v>5.9509999999999996</v>
      </c>
      <c r="AT11" s="9">
        <v>5.0389999999999997</v>
      </c>
      <c r="AU11" s="9">
        <v>2.855</v>
      </c>
      <c r="AV11" s="9">
        <v>2.1840000000000002</v>
      </c>
      <c r="AW11" s="9">
        <v>0.89900000000000002</v>
      </c>
      <c r="AX11" s="9">
        <v>0</v>
      </c>
      <c r="AY11" s="9">
        <v>0.89900000000000002</v>
      </c>
      <c r="AZ11" s="9">
        <v>6.8659999999999997</v>
      </c>
      <c r="BA11" s="9">
        <v>2.5779999999999998</v>
      </c>
      <c r="BB11" s="9">
        <v>4.2880000000000003</v>
      </c>
      <c r="BC11" s="9">
        <v>6.8659999999999997</v>
      </c>
      <c r="BD11" s="9">
        <v>2.5779999999999998</v>
      </c>
      <c r="BE11" s="9">
        <v>4.2880000000000003</v>
      </c>
      <c r="BF11" s="9">
        <v>5.7489999999999997</v>
      </c>
      <c r="BG11" s="9">
        <v>2.17</v>
      </c>
      <c r="BH11" s="9">
        <v>3.5790000000000002</v>
      </c>
      <c r="BI11" s="9">
        <v>1.117</v>
      </c>
      <c r="BJ11" s="9">
        <v>0.40699999999999997</v>
      </c>
      <c r="BK11" s="9">
        <v>0.70899999999999996</v>
      </c>
      <c r="BL11" s="9">
        <v>0</v>
      </c>
      <c r="BM11" s="9">
        <v>0</v>
      </c>
      <c r="BN11" s="9">
        <v>0</v>
      </c>
      <c r="BO11" s="9">
        <v>27.105</v>
      </c>
      <c r="BP11" s="9">
        <v>9.7769999999999992</v>
      </c>
      <c r="BQ11" s="9">
        <v>17.327999999999999</v>
      </c>
      <c r="BR11" s="9">
        <v>26.167000000000002</v>
      </c>
      <c r="BS11" s="9">
        <v>9.5350000000000001</v>
      </c>
      <c r="BT11" s="9">
        <v>16.632000000000001</v>
      </c>
      <c r="BU11" s="9">
        <v>13.566000000000001</v>
      </c>
      <c r="BV11" s="9">
        <v>4.95</v>
      </c>
      <c r="BW11" s="9">
        <v>8.6159999999999997</v>
      </c>
      <c r="BX11" s="9">
        <v>12.601000000000001</v>
      </c>
      <c r="BY11" s="9">
        <v>4.5860000000000003</v>
      </c>
      <c r="BZ11" s="9">
        <v>8.0150000000000006</v>
      </c>
      <c r="CA11" s="9">
        <v>0.93799999999999994</v>
      </c>
      <c r="CB11" s="9">
        <v>0.24099999999999999</v>
      </c>
      <c r="CC11" s="9">
        <v>0.69599999999999995</v>
      </c>
      <c r="CD11" s="9">
        <v>23.515000000000001</v>
      </c>
      <c r="CE11" s="9">
        <v>8.0939999999999994</v>
      </c>
      <c r="CF11" s="9">
        <v>15.420999999999999</v>
      </c>
      <c r="CG11" s="9">
        <v>22.971</v>
      </c>
      <c r="CH11" s="9">
        <v>7.992</v>
      </c>
      <c r="CI11" s="9">
        <v>14.978999999999999</v>
      </c>
      <c r="CJ11" s="9">
        <v>12.125999999999999</v>
      </c>
      <c r="CK11" s="9">
        <v>4.6890000000000001</v>
      </c>
      <c r="CL11" s="9">
        <v>7.4359999999999999</v>
      </c>
      <c r="CM11" s="9">
        <v>10.846</v>
      </c>
      <c r="CN11" s="9">
        <v>3.302</v>
      </c>
      <c r="CO11" s="9">
        <v>7.5430000000000001</v>
      </c>
      <c r="CP11" s="9">
        <v>0.54400000000000004</v>
      </c>
      <c r="CQ11" s="9">
        <v>0.10199999999999999</v>
      </c>
      <c r="CR11" s="9">
        <v>0.442</v>
      </c>
      <c r="CS11" s="9">
        <v>3.589</v>
      </c>
      <c r="CT11" s="9">
        <v>1.6819999999999999</v>
      </c>
      <c r="CU11" s="9">
        <v>1.907</v>
      </c>
      <c r="CV11" s="9">
        <v>3.1960000000000002</v>
      </c>
      <c r="CW11" s="9">
        <v>1.544</v>
      </c>
      <c r="CX11" s="9">
        <v>1.6519999999999999</v>
      </c>
      <c r="CY11" s="9">
        <v>1.44</v>
      </c>
      <c r="CZ11" s="9">
        <v>0.26</v>
      </c>
      <c r="DA11" s="9">
        <v>1.18</v>
      </c>
      <c r="DB11" s="9">
        <v>1.7549999999999999</v>
      </c>
      <c r="DC11" s="9">
        <v>1.2829999999999999</v>
      </c>
      <c r="DD11" s="9">
        <v>0.47199999999999998</v>
      </c>
      <c r="DE11" s="9">
        <v>0.39400000000000002</v>
      </c>
      <c r="DF11" s="9">
        <v>0.13900000000000001</v>
      </c>
      <c r="DG11" s="9">
        <v>0.255</v>
      </c>
      <c r="DH11" s="9">
        <v>8.1180000000000003</v>
      </c>
      <c r="DI11" s="9">
        <v>1.8620000000000001</v>
      </c>
      <c r="DJ11" s="9">
        <v>6.2560000000000002</v>
      </c>
      <c r="DK11" s="9">
        <v>7.8470000000000004</v>
      </c>
      <c r="DL11" s="9">
        <v>1.8620000000000001</v>
      </c>
      <c r="DM11" s="9">
        <v>5.9850000000000003</v>
      </c>
      <c r="DN11" s="9">
        <v>3.2770000000000001</v>
      </c>
      <c r="DO11" s="9">
        <v>0.442</v>
      </c>
      <c r="DP11" s="9">
        <v>2.8359999999999999</v>
      </c>
      <c r="DQ11" s="9">
        <v>4.57</v>
      </c>
      <c r="DR11" s="9">
        <v>1.42</v>
      </c>
      <c r="DS11" s="9">
        <v>3.15</v>
      </c>
      <c r="DT11" s="9">
        <v>0.27100000000000002</v>
      </c>
      <c r="DU11" s="9">
        <v>0</v>
      </c>
      <c r="DV11" s="9">
        <v>0.27100000000000002</v>
      </c>
      <c r="DW11" s="9">
        <v>3.9630000000000001</v>
      </c>
      <c r="DX11" s="9">
        <v>0.65600000000000003</v>
      </c>
      <c r="DY11" s="9">
        <v>3.3069999999999999</v>
      </c>
      <c r="DZ11" s="9">
        <v>3.657</v>
      </c>
      <c r="EA11" s="9">
        <v>0.65600000000000003</v>
      </c>
      <c r="EB11" s="9">
        <v>3.0009999999999999</v>
      </c>
      <c r="EC11" s="9">
        <v>2.016</v>
      </c>
      <c r="ED11" s="9">
        <v>0.39600000000000002</v>
      </c>
      <c r="EE11" s="9">
        <v>1.621</v>
      </c>
      <c r="EF11" s="9">
        <v>1.64</v>
      </c>
      <c r="EG11" s="9">
        <v>0.26</v>
      </c>
      <c r="EH11" s="9">
        <v>1.38</v>
      </c>
      <c r="EI11" s="9">
        <v>0.30599999999999999</v>
      </c>
      <c r="EJ11" s="9">
        <v>0</v>
      </c>
      <c r="EK11" s="9">
        <v>0.30599999999999999</v>
      </c>
      <c r="EL11" s="9">
        <v>8.093</v>
      </c>
      <c r="EM11" s="9">
        <v>3.1480000000000001</v>
      </c>
      <c r="EN11" s="9">
        <v>4.9450000000000003</v>
      </c>
      <c r="EO11" s="9">
        <v>7.9909999999999997</v>
      </c>
      <c r="EP11" s="9">
        <v>3.0459999999999998</v>
      </c>
      <c r="EQ11" s="9">
        <v>4.9450000000000003</v>
      </c>
      <c r="ER11" s="9">
        <v>4.5979999999999999</v>
      </c>
      <c r="ES11" s="9">
        <v>2.2890000000000001</v>
      </c>
      <c r="ET11" s="9">
        <v>2.3090000000000002</v>
      </c>
      <c r="EU11" s="9">
        <v>3.3929999999999998</v>
      </c>
      <c r="EV11" s="9">
        <v>0.75700000000000001</v>
      </c>
      <c r="EW11" s="9">
        <v>2.6360000000000001</v>
      </c>
      <c r="EX11" s="9">
        <v>0.10199999999999999</v>
      </c>
      <c r="EY11" s="9">
        <v>0.10199999999999999</v>
      </c>
      <c r="EZ11" s="9">
        <v>0</v>
      </c>
      <c r="FA11" s="9">
        <v>6.931</v>
      </c>
      <c r="FB11" s="9">
        <v>4.1109999999999998</v>
      </c>
      <c r="FC11" s="9">
        <v>2.82</v>
      </c>
      <c r="FD11" s="9">
        <v>6.6719999999999997</v>
      </c>
      <c r="FE11" s="9">
        <v>3.972</v>
      </c>
      <c r="FF11" s="9">
        <v>2.7</v>
      </c>
      <c r="FG11" s="9">
        <v>3.6739999999999999</v>
      </c>
      <c r="FH11" s="9">
        <v>1.823</v>
      </c>
      <c r="FI11" s="9">
        <v>1.851</v>
      </c>
      <c r="FJ11" s="9">
        <v>2.9980000000000002</v>
      </c>
      <c r="FK11" s="9">
        <v>2.149</v>
      </c>
      <c r="FL11" s="9">
        <v>0.84899999999999998</v>
      </c>
      <c r="FM11" s="9">
        <v>0.25800000000000001</v>
      </c>
      <c r="FN11" s="9">
        <v>0.13900000000000001</v>
      </c>
      <c r="FO11" s="9">
        <v>0.12</v>
      </c>
      <c r="FP11" s="9">
        <v>10.801</v>
      </c>
      <c r="FQ11" s="9">
        <v>2.8660000000000001</v>
      </c>
      <c r="FR11" s="9">
        <v>7.9349999999999996</v>
      </c>
      <c r="FS11" s="9">
        <v>10.53</v>
      </c>
      <c r="FT11" s="9">
        <v>2.8660000000000001</v>
      </c>
      <c r="FU11" s="9">
        <v>7.6639999999999997</v>
      </c>
      <c r="FV11" s="9">
        <v>4.3730000000000002</v>
      </c>
      <c r="FW11" s="9">
        <v>0.89300000000000002</v>
      </c>
      <c r="FX11" s="9">
        <v>3.4809999999999999</v>
      </c>
      <c r="FY11" s="9">
        <v>6.157</v>
      </c>
      <c r="FZ11" s="9">
        <v>1.9730000000000001</v>
      </c>
      <c r="GA11" s="9">
        <v>4.1840000000000002</v>
      </c>
      <c r="GB11" s="9">
        <v>0.27100000000000002</v>
      </c>
      <c r="GC11" s="9">
        <v>0</v>
      </c>
      <c r="GD11" s="9">
        <v>0.27100000000000002</v>
      </c>
      <c r="GE11" s="9">
        <v>11.199</v>
      </c>
      <c r="GF11" s="9">
        <v>4.3710000000000004</v>
      </c>
      <c r="GG11" s="9">
        <v>6.8280000000000003</v>
      </c>
      <c r="GH11" s="9">
        <v>10.773999999999999</v>
      </c>
      <c r="GI11" s="9">
        <v>4.3710000000000004</v>
      </c>
      <c r="GJ11" s="9">
        <v>6.4020000000000001</v>
      </c>
      <c r="GK11" s="9">
        <v>5.8810000000000002</v>
      </c>
      <c r="GL11" s="9">
        <v>2.532</v>
      </c>
      <c r="GM11" s="9">
        <v>3.35</v>
      </c>
      <c r="GN11" s="9">
        <v>4.8920000000000003</v>
      </c>
      <c r="GO11" s="9">
        <v>1.84</v>
      </c>
      <c r="GP11" s="9">
        <v>3.052</v>
      </c>
      <c r="GQ11" s="9">
        <v>0.42599999999999999</v>
      </c>
      <c r="GR11" s="9">
        <v>0</v>
      </c>
      <c r="GS11" s="9">
        <v>0.42599999999999999</v>
      </c>
      <c r="GT11" s="9">
        <v>3.8159999999999998</v>
      </c>
      <c r="GU11" s="9">
        <v>1.75</v>
      </c>
      <c r="GV11" s="9">
        <v>2.0659999999999998</v>
      </c>
      <c r="GW11" s="9">
        <v>3.677</v>
      </c>
      <c r="GX11" s="9">
        <v>1.611</v>
      </c>
      <c r="GY11" s="9">
        <v>2.0659999999999998</v>
      </c>
      <c r="GZ11" s="9">
        <v>2.2360000000000002</v>
      </c>
      <c r="HA11" s="9">
        <v>0.94899999999999995</v>
      </c>
      <c r="HB11" s="9">
        <v>1.2869999999999999</v>
      </c>
      <c r="HC11" s="9">
        <v>1.4410000000000001</v>
      </c>
      <c r="HD11" s="9">
        <v>0.66200000000000003</v>
      </c>
      <c r="HE11" s="9">
        <v>0.77900000000000003</v>
      </c>
      <c r="HF11" s="9">
        <v>0.13900000000000001</v>
      </c>
      <c r="HG11" s="9">
        <v>0.13900000000000001</v>
      </c>
      <c r="HH11" s="9">
        <v>0</v>
      </c>
      <c r="HI11" s="9">
        <v>1.288</v>
      </c>
      <c r="HJ11" s="9">
        <v>0.78900000000000003</v>
      </c>
      <c r="HK11" s="9">
        <v>0.499</v>
      </c>
      <c r="HL11" s="9">
        <v>1.1859999999999999</v>
      </c>
      <c r="HM11" s="9">
        <v>0.68600000000000005</v>
      </c>
      <c r="HN11" s="9">
        <v>0.499</v>
      </c>
      <c r="HO11" s="9">
        <v>1.075</v>
      </c>
      <c r="HP11" s="9">
        <v>0.57599999999999996</v>
      </c>
      <c r="HQ11" s="9">
        <v>0.499</v>
      </c>
      <c r="HR11" s="9">
        <v>0.111</v>
      </c>
      <c r="HS11" s="9">
        <v>0.111</v>
      </c>
      <c r="HT11" s="9">
        <v>0</v>
      </c>
      <c r="HU11" s="9">
        <v>0.10199999999999999</v>
      </c>
      <c r="HV11" s="9">
        <v>0.10199999999999999</v>
      </c>
      <c r="HW11" s="9">
        <v>0</v>
      </c>
      <c r="HX11" s="9">
        <v>4.9829999999999997</v>
      </c>
      <c r="HY11" s="9">
        <v>1.7789999999999999</v>
      </c>
      <c r="HZ11" s="9">
        <v>3.2040000000000002</v>
      </c>
      <c r="IA11" s="9">
        <v>4.6970000000000001</v>
      </c>
      <c r="IB11" s="9">
        <v>1.7789999999999999</v>
      </c>
      <c r="IC11" s="9">
        <v>2.9180000000000001</v>
      </c>
      <c r="ID11" s="9">
        <v>1.609</v>
      </c>
      <c r="IE11" s="9">
        <v>0.73799999999999999</v>
      </c>
      <c r="IF11" s="9">
        <v>0.871</v>
      </c>
      <c r="IG11" s="9">
        <v>3.0880000000000001</v>
      </c>
      <c r="IH11" s="9">
        <v>1.0409999999999999</v>
      </c>
      <c r="II11" s="9">
        <v>2.0470000000000002</v>
      </c>
      <c r="IJ11" s="9">
        <v>0.28599999999999998</v>
      </c>
      <c r="IK11" s="9">
        <v>0</v>
      </c>
      <c r="IL11" s="9">
        <v>0.28599999999999998</v>
      </c>
      <c r="IM11" s="9">
        <v>4.3929999999999998</v>
      </c>
      <c r="IN11" s="9">
        <v>1.4970000000000001</v>
      </c>
      <c r="IO11" s="9">
        <v>2.8959999999999999</v>
      </c>
      <c r="IP11" s="9">
        <v>4.1070000000000002</v>
      </c>
      <c r="IQ11" s="9">
        <v>1.4970000000000001</v>
      </c>
    </row>
    <row r="12" spans="1:251">
      <c r="A12" s="10">
        <v>42401</v>
      </c>
      <c r="B12" s="9">
        <v>5.9480000000000004</v>
      </c>
      <c r="C12" s="9">
        <v>3.52</v>
      </c>
      <c r="D12" s="9">
        <v>0.79200000000000004</v>
      </c>
      <c r="E12" s="9">
        <v>0.39800000000000002</v>
      </c>
      <c r="F12" s="9">
        <v>0.39300000000000002</v>
      </c>
      <c r="G12" s="9">
        <v>43.167000000000002</v>
      </c>
      <c r="H12" s="9">
        <v>9.9079999999999995</v>
      </c>
      <c r="I12" s="9">
        <v>33.259</v>
      </c>
      <c r="J12" s="9">
        <v>41.508000000000003</v>
      </c>
      <c r="K12" s="9">
        <v>9.44</v>
      </c>
      <c r="L12" s="9">
        <v>32.067</v>
      </c>
      <c r="M12" s="9">
        <v>16.724</v>
      </c>
      <c r="N12" s="9">
        <v>4.3680000000000003</v>
      </c>
      <c r="O12" s="9">
        <v>12.356</v>
      </c>
      <c r="P12" s="9">
        <v>24.783999999999999</v>
      </c>
      <c r="Q12" s="9">
        <v>5.0730000000000004</v>
      </c>
      <c r="R12" s="9">
        <v>19.710999999999999</v>
      </c>
      <c r="S12" s="9">
        <v>1.659</v>
      </c>
      <c r="T12" s="9">
        <v>0.46800000000000003</v>
      </c>
      <c r="U12" s="9">
        <v>1.1919999999999999</v>
      </c>
      <c r="V12" s="9">
        <v>54.593000000000004</v>
      </c>
      <c r="W12" s="9">
        <v>24.602</v>
      </c>
      <c r="X12" s="9">
        <v>29.991</v>
      </c>
      <c r="Y12" s="9">
        <v>51.901000000000003</v>
      </c>
      <c r="Z12" s="9">
        <v>24.283999999999999</v>
      </c>
      <c r="AA12" s="9">
        <v>27.617000000000001</v>
      </c>
      <c r="AB12" s="9">
        <v>27.937999999999999</v>
      </c>
      <c r="AC12" s="9">
        <v>14.337</v>
      </c>
      <c r="AD12" s="9">
        <v>13.602</v>
      </c>
      <c r="AE12" s="9">
        <v>23.963000000000001</v>
      </c>
      <c r="AF12" s="9">
        <v>9.9480000000000004</v>
      </c>
      <c r="AG12" s="9">
        <v>14.016</v>
      </c>
      <c r="AH12" s="9">
        <v>2.6909999999999998</v>
      </c>
      <c r="AI12" s="9">
        <v>0.317</v>
      </c>
      <c r="AJ12" s="9">
        <v>2.3740000000000001</v>
      </c>
      <c r="AK12" s="9">
        <v>15.449</v>
      </c>
      <c r="AL12" s="9">
        <v>6.0890000000000004</v>
      </c>
      <c r="AM12" s="9">
        <v>9.3610000000000007</v>
      </c>
      <c r="AN12" s="9">
        <v>13.765000000000001</v>
      </c>
      <c r="AO12" s="9">
        <v>5.2640000000000002</v>
      </c>
      <c r="AP12" s="9">
        <v>8.5</v>
      </c>
      <c r="AQ12" s="9">
        <v>7.2670000000000003</v>
      </c>
      <c r="AR12" s="9">
        <v>3.2730000000000001</v>
      </c>
      <c r="AS12" s="9">
        <v>3.9940000000000002</v>
      </c>
      <c r="AT12" s="9">
        <v>6.4980000000000002</v>
      </c>
      <c r="AU12" s="9">
        <v>1.992</v>
      </c>
      <c r="AV12" s="9">
        <v>4.5060000000000002</v>
      </c>
      <c r="AW12" s="9">
        <v>1.6850000000000001</v>
      </c>
      <c r="AX12" s="9">
        <v>0.82499999999999996</v>
      </c>
      <c r="AY12" s="9">
        <v>0.86</v>
      </c>
      <c r="AZ12" s="9">
        <v>8.2530000000000001</v>
      </c>
      <c r="BA12" s="9">
        <v>4.0449999999999999</v>
      </c>
      <c r="BB12" s="9">
        <v>4.2080000000000002</v>
      </c>
      <c r="BC12" s="9">
        <v>7.343</v>
      </c>
      <c r="BD12" s="9">
        <v>4.0449999999999999</v>
      </c>
      <c r="BE12" s="9">
        <v>3.2989999999999999</v>
      </c>
      <c r="BF12" s="9">
        <v>5.8460000000000001</v>
      </c>
      <c r="BG12" s="9">
        <v>3.2210000000000001</v>
      </c>
      <c r="BH12" s="9">
        <v>2.6240000000000001</v>
      </c>
      <c r="BI12" s="9">
        <v>1.4970000000000001</v>
      </c>
      <c r="BJ12" s="9">
        <v>0.82299999999999995</v>
      </c>
      <c r="BK12" s="9">
        <v>0.67400000000000004</v>
      </c>
      <c r="BL12" s="9">
        <v>0.91</v>
      </c>
      <c r="BM12" s="9">
        <v>0</v>
      </c>
      <c r="BN12" s="9">
        <v>0.91</v>
      </c>
      <c r="BO12" s="9">
        <v>23.521000000000001</v>
      </c>
      <c r="BP12" s="9">
        <v>9.7230000000000008</v>
      </c>
      <c r="BQ12" s="9">
        <v>13.798999999999999</v>
      </c>
      <c r="BR12" s="9">
        <v>22.661999999999999</v>
      </c>
      <c r="BS12" s="9">
        <v>9.0939999999999994</v>
      </c>
      <c r="BT12" s="9">
        <v>13.568</v>
      </c>
      <c r="BU12" s="9">
        <v>10.478</v>
      </c>
      <c r="BV12" s="9">
        <v>5.4</v>
      </c>
      <c r="BW12" s="9">
        <v>5.0780000000000003</v>
      </c>
      <c r="BX12" s="9">
        <v>12.183999999999999</v>
      </c>
      <c r="BY12" s="9">
        <v>3.6930000000000001</v>
      </c>
      <c r="BZ12" s="9">
        <v>8.4909999999999997</v>
      </c>
      <c r="CA12" s="9">
        <v>0.85899999999999999</v>
      </c>
      <c r="CB12" s="9">
        <v>0.629</v>
      </c>
      <c r="CC12" s="9">
        <v>0.23</v>
      </c>
      <c r="CD12" s="9">
        <v>22.052</v>
      </c>
      <c r="CE12" s="9">
        <v>8.7210000000000001</v>
      </c>
      <c r="CF12" s="9">
        <v>13.331</v>
      </c>
      <c r="CG12" s="9">
        <v>21.309000000000001</v>
      </c>
      <c r="CH12" s="9">
        <v>8.2089999999999996</v>
      </c>
      <c r="CI12" s="9">
        <v>13.101000000000001</v>
      </c>
      <c r="CJ12" s="9">
        <v>9.8000000000000007</v>
      </c>
      <c r="CK12" s="9">
        <v>4.88</v>
      </c>
      <c r="CL12" s="9">
        <v>4.92</v>
      </c>
      <c r="CM12" s="9">
        <v>11.509</v>
      </c>
      <c r="CN12" s="9">
        <v>3.3290000000000002</v>
      </c>
      <c r="CO12" s="9">
        <v>8.1809999999999992</v>
      </c>
      <c r="CP12" s="9">
        <v>0.74199999999999999</v>
      </c>
      <c r="CQ12" s="9">
        <v>0.51200000000000001</v>
      </c>
      <c r="CR12" s="9">
        <v>0.23</v>
      </c>
      <c r="CS12" s="9">
        <v>1.4690000000000001</v>
      </c>
      <c r="CT12" s="9">
        <v>1.0009999999999999</v>
      </c>
      <c r="CU12" s="9">
        <v>0.46800000000000003</v>
      </c>
      <c r="CV12" s="9">
        <v>1.3520000000000001</v>
      </c>
      <c r="CW12" s="9">
        <v>0.88500000000000001</v>
      </c>
      <c r="CX12" s="9">
        <v>0.46800000000000003</v>
      </c>
      <c r="CY12" s="9">
        <v>0.67800000000000005</v>
      </c>
      <c r="CZ12" s="9">
        <v>0.52</v>
      </c>
      <c r="DA12" s="9">
        <v>0.158</v>
      </c>
      <c r="DB12" s="9">
        <v>0.67500000000000004</v>
      </c>
      <c r="DC12" s="9">
        <v>0.36399999999999999</v>
      </c>
      <c r="DD12" s="9">
        <v>0.31</v>
      </c>
      <c r="DE12" s="9">
        <v>0.11700000000000001</v>
      </c>
      <c r="DF12" s="9">
        <v>0.11700000000000001</v>
      </c>
      <c r="DG12" s="9">
        <v>0</v>
      </c>
      <c r="DH12" s="9">
        <v>8.2539999999999996</v>
      </c>
      <c r="DI12" s="9">
        <v>2.0139999999999998</v>
      </c>
      <c r="DJ12" s="9">
        <v>6.24</v>
      </c>
      <c r="DK12" s="9">
        <v>8.1440000000000001</v>
      </c>
      <c r="DL12" s="9">
        <v>2.0139999999999998</v>
      </c>
      <c r="DM12" s="9">
        <v>6.13</v>
      </c>
      <c r="DN12" s="9">
        <v>3.4350000000000001</v>
      </c>
      <c r="DO12" s="9">
        <v>1.093</v>
      </c>
      <c r="DP12" s="9">
        <v>2.3420000000000001</v>
      </c>
      <c r="DQ12" s="9">
        <v>4.71</v>
      </c>
      <c r="DR12" s="9">
        <v>0.92100000000000004</v>
      </c>
      <c r="DS12" s="9">
        <v>3.7890000000000001</v>
      </c>
      <c r="DT12" s="9">
        <v>0.11</v>
      </c>
      <c r="DU12" s="9">
        <v>0</v>
      </c>
      <c r="DV12" s="9">
        <v>0.11</v>
      </c>
      <c r="DW12" s="9">
        <v>3.633</v>
      </c>
      <c r="DX12" s="9">
        <v>0.88300000000000001</v>
      </c>
      <c r="DY12" s="9">
        <v>2.7509999999999999</v>
      </c>
      <c r="DZ12" s="9">
        <v>3.633</v>
      </c>
      <c r="EA12" s="9">
        <v>0.88300000000000001</v>
      </c>
      <c r="EB12" s="9">
        <v>2.7509999999999999</v>
      </c>
      <c r="EC12" s="9">
        <v>1.849</v>
      </c>
      <c r="ED12" s="9">
        <v>0.73099999999999998</v>
      </c>
      <c r="EE12" s="9">
        <v>1.1180000000000001</v>
      </c>
      <c r="EF12" s="9">
        <v>1.784</v>
      </c>
      <c r="EG12" s="9">
        <v>0.152</v>
      </c>
      <c r="EH12" s="9">
        <v>1.6319999999999999</v>
      </c>
      <c r="EI12" s="9">
        <v>0</v>
      </c>
      <c r="EJ12" s="9">
        <v>0</v>
      </c>
      <c r="EK12" s="9">
        <v>0</v>
      </c>
      <c r="EL12" s="9">
        <v>8.7949999999999999</v>
      </c>
      <c r="EM12" s="9">
        <v>4.9450000000000003</v>
      </c>
      <c r="EN12" s="9">
        <v>3.85</v>
      </c>
      <c r="EO12" s="9">
        <v>8.5090000000000003</v>
      </c>
      <c r="EP12" s="9">
        <v>4.7789999999999999</v>
      </c>
      <c r="EQ12" s="9">
        <v>3.73</v>
      </c>
      <c r="ER12" s="9">
        <v>4.6369999999999996</v>
      </c>
      <c r="ES12" s="9">
        <v>3.1059999999999999</v>
      </c>
      <c r="ET12" s="9">
        <v>1.5309999999999999</v>
      </c>
      <c r="EU12" s="9">
        <v>3.8730000000000002</v>
      </c>
      <c r="EV12" s="9">
        <v>1.6739999999999999</v>
      </c>
      <c r="EW12" s="9">
        <v>2.1989999999999998</v>
      </c>
      <c r="EX12" s="9">
        <v>0.28599999999999998</v>
      </c>
      <c r="EY12" s="9">
        <v>0.16600000000000001</v>
      </c>
      <c r="EZ12" s="9">
        <v>0.12</v>
      </c>
      <c r="FA12" s="9">
        <v>2.8380000000000001</v>
      </c>
      <c r="FB12" s="9">
        <v>1.881</v>
      </c>
      <c r="FC12" s="9">
        <v>0.95699999999999996</v>
      </c>
      <c r="FD12" s="9">
        <v>2.375</v>
      </c>
      <c r="FE12" s="9">
        <v>1.4179999999999999</v>
      </c>
      <c r="FF12" s="9">
        <v>0.95699999999999996</v>
      </c>
      <c r="FG12" s="9">
        <v>0.55700000000000005</v>
      </c>
      <c r="FH12" s="9">
        <v>0.47099999999999997</v>
      </c>
      <c r="FI12" s="9">
        <v>8.5999999999999993E-2</v>
      </c>
      <c r="FJ12" s="9">
        <v>1.8180000000000001</v>
      </c>
      <c r="FK12" s="9">
        <v>0.94699999999999995</v>
      </c>
      <c r="FL12" s="9">
        <v>0.871</v>
      </c>
      <c r="FM12" s="9">
        <v>0.46300000000000002</v>
      </c>
      <c r="FN12" s="9">
        <v>0.46300000000000002</v>
      </c>
      <c r="FO12" s="9">
        <v>0</v>
      </c>
      <c r="FP12" s="9">
        <v>9.5280000000000005</v>
      </c>
      <c r="FQ12" s="9">
        <v>3.0289999999999999</v>
      </c>
      <c r="FR12" s="9">
        <v>6.4989999999999997</v>
      </c>
      <c r="FS12" s="9">
        <v>9.298</v>
      </c>
      <c r="FT12" s="9">
        <v>3.0289999999999999</v>
      </c>
      <c r="FU12" s="9">
        <v>6.2690000000000001</v>
      </c>
      <c r="FV12" s="9">
        <v>3.984</v>
      </c>
      <c r="FW12" s="9">
        <v>2.0739999999999998</v>
      </c>
      <c r="FX12" s="9">
        <v>1.909</v>
      </c>
      <c r="FY12" s="9">
        <v>5.3140000000000001</v>
      </c>
      <c r="FZ12" s="9">
        <v>0.95399999999999996</v>
      </c>
      <c r="GA12" s="9">
        <v>4.3600000000000003</v>
      </c>
      <c r="GB12" s="9">
        <v>0.23</v>
      </c>
      <c r="GC12" s="9">
        <v>0</v>
      </c>
      <c r="GD12" s="9">
        <v>0.23</v>
      </c>
      <c r="GE12" s="9">
        <v>9.4049999999999994</v>
      </c>
      <c r="GF12" s="9">
        <v>3.7429999999999999</v>
      </c>
      <c r="GG12" s="9">
        <v>5.6619999999999999</v>
      </c>
      <c r="GH12" s="9">
        <v>9.1219999999999999</v>
      </c>
      <c r="GI12" s="9">
        <v>3.46</v>
      </c>
      <c r="GJ12" s="9">
        <v>5.6619999999999999</v>
      </c>
      <c r="GK12" s="9">
        <v>4.5419999999999998</v>
      </c>
      <c r="GL12" s="9">
        <v>2.2839999999999998</v>
      </c>
      <c r="GM12" s="9">
        <v>2.2570000000000001</v>
      </c>
      <c r="GN12" s="9">
        <v>4.5810000000000004</v>
      </c>
      <c r="GO12" s="9">
        <v>1.1759999999999999</v>
      </c>
      <c r="GP12" s="9">
        <v>3.4049999999999998</v>
      </c>
      <c r="GQ12" s="9">
        <v>0.28199999999999997</v>
      </c>
      <c r="GR12" s="9">
        <v>0.28199999999999997</v>
      </c>
      <c r="GS12" s="9">
        <v>0</v>
      </c>
      <c r="GT12" s="9">
        <v>3.9630000000000001</v>
      </c>
      <c r="GU12" s="9">
        <v>2.9510000000000001</v>
      </c>
      <c r="GV12" s="9">
        <v>1.012</v>
      </c>
      <c r="GW12" s="9">
        <v>3.617</v>
      </c>
      <c r="GX12" s="9">
        <v>2.605</v>
      </c>
      <c r="GY12" s="9">
        <v>1.012</v>
      </c>
      <c r="GZ12" s="9">
        <v>1.5940000000000001</v>
      </c>
      <c r="HA12" s="9">
        <v>1.042</v>
      </c>
      <c r="HB12" s="9">
        <v>0.55300000000000005</v>
      </c>
      <c r="HC12" s="9">
        <v>2.0230000000000001</v>
      </c>
      <c r="HD12" s="9">
        <v>1.5629999999999999</v>
      </c>
      <c r="HE12" s="9">
        <v>0.46</v>
      </c>
      <c r="HF12" s="9">
        <v>0.34599999999999997</v>
      </c>
      <c r="HG12" s="9">
        <v>0.34599999999999997</v>
      </c>
      <c r="HH12" s="9">
        <v>0</v>
      </c>
      <c r="HI12" s="9">
        <v>0.625</v>
      </c>
      <c r="HJ12" s="9">
        <v>0</v>
      </c>
      <c r="HK12" s="9">
        <v>0.625</v>
      </c>
      <c r="HL12" s="9">
        <v>0.625</v>
      </c>
      <c r="HM12" s="9">
        <v>0</v>
      </c>
      <c r="HN12" s="9">
        <v>0.625</v>
      </c>
      <c r="HO12" s="9">
        <v>0.35899999999999999</v>
      </c>
      <c r="HP12" s="9">
        <v>0</v>
      </c>
      <c r="HQ12" s="9">
        <v>0.35899999999999999</v>
      </c>
      <c r="HR12" s="9">
        <v>0.26600000000000001</v>
      </c>
      <c r="HS12" s="9">
        <v>0</v>
      </c>
      <c r="HT12" s="9">
        <v>0.26600000000000001</v>
      </c>
      <c r="HU12" s="9">
        <v>0</v>
      </c>
      <c r="HV12" s="9">
        <v>0</v>
      </c>
      <c r="HW12" s="9">
        <v>0</v>
      </c>
      <c r="HX12" s="9">
        <v>5.2939999999999996</v>
      </c>
      <c r="HY12" s="9">
        <v>1.7769999999999999</v>
      </c>
      <c r="HZ12" s="9">
        <v>3.5169999999999999</v>
      </c>
      <c r="IA12" s="9">
        <v>5.077</v>
      </c>
      <c r="IB12" s="9">
        <v>1.708</v>
      </c>
      <c r="IC12" s="9">
        <v>3.37</v>
      </c>
      <c r="ID12" s="9">
        <v>2.7360000000000002</v>
      </c>
      <c r="IE12" s="9">
        <v>0.67</v>
      </c>
      <c r="IF12" s="9">
        <v>2.0659999999999998</v>
      </c>
      <c r="IG12" s="9">
        <v>2.3410000000000002</v>
      </c>
      <c r="IH12" s="9">
        <v>1.038</v>
      </c>
      <c r="II12" s="9">
        <v>1.3029999999999999</v>
      </c>
      <c r="IJ12" s="9">
        <v>0.216</v>
      </c>
      <c r="IK12" s="9">
        <v>6.9000000000000006E-2</v>
      </c>
      <c r="IL12" s="9">
        <v>0.14699999999999999</v>
      </c>
      <c r="IM12" s="9">
        <v>4.29</v>
      </c>
      <c r="IN12" s="9">
        <v>1.3819999999999999</v>
      </c>
      <c r="IO12" s="9">
        <v>2.9079999999999999</v>
      </c>
      <c r="IP12" s="9">
        <v>4.2279999999999998</v>
      </c>
      <c r="IQ12" s="9">
        <v>1.3819999999999999</v>
      </c>
    </row>
    <row r="13" spans="1:251">
      <c r="A13" s="10">
        <v>42767</v>
      </c>
      <c r="B13" s="9">
        <v>7.7220000000000004</v>
      </c>
      <c r="C13" s="9">
        <v>9.6110000000000007</v>
      </c>
      <c r="D13" s="9">
        <v>0</v>
      </c>
      <c r="E13" s="9">
        <v>0</v>
      </c>
      <c r="F13" s="9">
        <v>0</v>
      </c>
      <c r="G13" s="9">
        <v>40.143000000000001</v>
      </c>
      <c r="H13" s="9">
        <v>13.17</v>
      </c>
      <c r="I13" s="9">
        <v>26.972000000000001</v>
      </c>
      <c r="J13" s="9">
        <v>38.771999999999998</v>
      </c>
      <c r="K13" s="9">
        <v>13.17</v>
      </c>
      <c r="L13" s="9">
        <v>25.602</v>
      </c>
      <c r="M13" s="9">
        <v>15.904999999999999</v>
      </c>
      <c r="N13" s="9">
        <v>7.0960000000000001</v>
      </c>
      <c r="O13" s="9">
        <v>8.8089999999999993</v>
      </c>
      <c r="P13" s="9">
        <v>22.867000000000001</v>
      </c>
      <c r="Q13" s="9">
        <v>6.0739999999999998</v>
      </c>
      <c r="R13" s="9">
        <v>16.792000000000002</v>
      </c>
      <c r="S13" s="9">
        <v>1.371</v>
      </c>
      <c r="T13" s="9">
        <v>0</v>
      </c>
      <c r="U13" s="9">
        <v>1.371</v>
      </c>
      <c r="V13" s="9">
        <v>58.96</v>
      </c>
      <c r="W13" s="9">
        <v>19.257000000000001</v>
      </c>
      <c r="X13" s="9">
        <v>39.703000000000003</v>
      </c>
      <c r="Y13" s="9">
        <v>57.45</v>
      </c>
      <c r="Z13" s="9">
        <v>19.257000000000001</v>
      </c>
      <c r="AA13" s="9">
        <v>38.192999999999998</v>
      </c>
      <c r="AB13" s="9">
        <v>29.257000000000001</v>
      </c>
      <c r="AC13" s="9">
        <v>11.779</v>
      </c>
      <c r="AD13" s="9">
        <v>17.478000000000002</v>
      </c>
      <c r="AE13" s="9">
        <v>28.193000000000001</v>
      </c>
      <c r="AF13" s="9">
        <v>7.4779999999999998</v>
      </c>
      <c r="AG13" s="9">
        <v>20.715</v>
      </c>
      <c r="AH13" s="9">
        <v>1.51</v>
      </c>
      <c r="AI13" s="9">
        <v>0</v>
      </c>
      <c r="AJ13" s="9">
        <v>1.51</v>
      </c>
      <c r="AK13" s="9">
        <v>20.277999999999999</v>
      </c>
      <c r="AL13" s="9">
        <v>10.388999999999999</v>
      </c>
      <c r="AM13" s="9">
        <v>9.8889999999999993</v>
      </c>
      <c r="AN13" s="9">
        <v>19.484999999999999</v>
      </c>
      <c r="AO13" s="9">
        <v>10.388999999999999</v>
      </c>
      <c r="AP13" s="9">
        <v>9.0960000000000001</v>
      </c>
      <c r="AQ13" s="9">
        <v>11.108000000000001</v>
      </c>
      <c r="AR13" s="9">
        <v>6.008</v>
      </c>
      <c r="AS13" s="9">
        <v>5.0999999999999996</v>
      </c>
      <c r="AT13" s="9">
        <v>8.3780000000000001</v>
      </c>
      <c r="AU13" s="9">
        <v>4.3810000000000002</v>
      </c>
      <c r="AV13" s="9">
        <v>3.9969999999999999</v>
      </c>
      <c r="AW13" s="9">
        <v>0.79300000000000004</v>
      </c>
      <c r="AX13" s="9">
        <v>0</v>
      </c>
      <c r="AY13" s="9">
        <v>0.79300000000000004</v>
      </c>
      <c r="AZ13" s="9">
        <v>8.0350000000000001</v>
      </c>
      <c r="BA13" s="9">
        <v>4.4480000000000004</v>
      </c>
      <c r="BB13" s="9">
        <v>3.5870000000000002</v>
      </c>
      <c r="BC13" s="9">
        <v>7.6</v>
      </c>
      <c r="BD13" s="9">
        <v>4.0129999999999999</v>
      </c>
      <c r="BE13" s="9">
        <v>3.5870000000000002</v>
      </c>
      <c r="BF13" s="9">
        <v>4.7190000000000003</v>
      </c>
      <c r="BG13" s="9">
        <v>2.0950000000000002</v>
      </c>
      <c r="BH13" s="9">
        <v>2.625</v>
      </c>
      <c r="BI13" s="9">
        <v>2.8809999999999998</v>
      </c>
      <c r="BJ13" s="9">
        <v>1.9179999999999999</v>
      </c>
      <c r="BK13" s="9">
        <v>0.96199999999999997</v>
      </c>
      <c r="BL13" s="9">
        <v>0.435</v>
      </c>
      <c r="BM13" s="9">
        <v>0.435</v>
      </c>
      <c r="BN13" s="9">
        <v>0</v>
      </c>
      <c r="BO13" s="9">
        <v>25.594999999999999</v>
      </c>
      <c r="BP13" s="9">
        <v>9.6590000000000007</v>
      </c>
      <c r="BQ13" s="9">
        <v>15.936</v>
      </c>
      <c r="BR13" s="9">
        <v>23.597999999999999</v>
      </c>
      <c r="BS13" s="9">
        <v>8.7469999999999999</v>
      </c>
      <c r="BT13" s="9">
        <v>14.851000000000001</v>
      </c>
      <c r="BU13" s="9">
        <v>13.244</v>
      </c>
      <c r="BV13" s="9">
        <v>4.3460000000000001</v>
      </c>
      <c r="BW13" s="9">
        <v>8.8979999999999997</v>
      </c>
      <c r="BX13" s="9">
        <v>10.353999999999999</v>
      </c>
      <c r="BY13" s="9">
        <v>4.4020000000000001</v>
      </c>
      <c r="BZ13" s="9">
        <v>5.952</v>
      </c>
      <c r="CA13" s="9">
        <v>1.9970000000000001</v>
      </c>
      <c r="CB13" s="9">
        <v>0.91200000000000003</v>
      </c>
      <c r="CC13" s="9">
        <v>1.085</v>
      </c>
      <c r="CD13" s="9">
        <v>22.805</v>
      </c>
      <c r="CE13" s="9">
        <v>7.9749999999999996</v>
      </c>
      <c r="CF13" s="9">
        <v>14.83</v>
      </c>
      <c r="CG13" s="9">
        <v>21.084</v>
      </c>
      <c r="CH13" s="9">
        <v>7.2229999999999999</v>
      </c>
      <c r="CI13" s="9">
        <v>13.861000000000001</v>
      </c>
      <c r="CJ13" s="9">
        <v>11.933</v>
      </c>
      <c r="CK13" s="9">
        <v>3.7679999999999998</v>
      </c>
      <c r="CL13" s="9">
        <v>8.1649999999999991</v>
      </c>
      <c r="CM13" s="9">
        <v>9.1519999999999992</v>
      </c>
      <c r="CN13" s="9">
        <v>3.4550000000000001</v>
      </c>
      <c r="CO13" s="9">
        <v>5.6970000000000001</v>
      </c>
      <c r="CP13" s="9">
        <v>1.72</v>
      </c>
      <c r="CQ13" s="9">
        <v>0.752</v>
      </c>
      <c r="CR13" s="9">
        <v>0.96899999999999997</v>
      </c>
      <c r="CS13" s="9">
        <v>2.7909999999999999</v>
      </c>
      <c r="CT13" s="9">
        <v>1.6839999999999999</v>
      </c>
      <c r="CU13" s="9">
        <v>1.1060000000000001</v>
      </c>
      <c r="CV13" s="9">
        <v>2.5139999999999998</v>
      </c>
      <c r="CW13" s="9">
        <v>1.524</v>
      </c>
      <c r="CX13" s="9">
        <v>0.99</v>
      </c>
      <c r="CY13" s="9">
        <v>1.3109999999999999</v>
      </c>
      <c r="CZ13" s="9">
        <v>0.57799999999999996</v>
      </c>
      <c r="DA13" s="9">
        <v>0.73399999999999999</v>
      </c>
      <c r="DB13" s="9">
        <v>1.202</v>
      </c>
      <c r="DC13" s="9">
        <v>0.94599999999999995</v>
      </c>
      <c r="DD13" s="9">
        <v>0.25600000000000001</v>
      </c>
      <c r="DE13" s="9">
        <v>0.27700000000000002</v>
      </c>
      <c r="DF13" s="9">
        <v>0.16</v>
      </c>
      <c r="DG13" s="9">
        <v>0.11700000000000001</v>
      </c>
      <c r="DH13" s="9">
        <v>9.2390000000000008</v>
      </c>
      <c r="DI13" s="9">
        <v>2.9750000000000001</v>
      </c>
      <c r="DJ13" s="9">
        <v>6.2640000000000002</v>
      </c>
      <c r="DK13" s="9">
        <v>8.8360000000000003</v>
      </c>
      <c r="DL13" s="9">
        <v>2.8490000000000002</v>
      </c>
      <c r="DM13" s="9">
        <v>5.9870000000000001</v>
      </c>
      <c r="DN13" s="9">
        <v>4.8179999999999996</v>
      </c>
      <c r="DO13" s="9">
        <v>1.129</v>
      </c>
      <c r="DP13" s="9">
        <v>3.6890000000000001</v>
      </c>
      <c r="DQ13" s="9">
        <v>4.0190000000000001</v>
      </c>
      <c r="DR13" s="9">
        <v>1.72</v>
      </c>
      <c r="DS13" s="9">
        <v>2.298</v>
      </c>
      <c r="DT13" s="9">
        <v>0.40200000000000002</v>
      </c>
      <c r="DU13" s="9">
        <v>0.125</v>
      </c>
      <c r="DV13" s="9">
        <v>0.27700000000000002</v>
      </c>
      <c r="DW13" s="9">
        <v>4.048</v>
      </c>
      <c r="DX13" s="9">
        <v>0.61099999999999999</v>
      </c>
      <c r="DY13" s="9">
        <v>3.4369999999999998</v>
      </c>
      <c r="DZ13" s="9">
        <v>3.5489999999999999</v>
      </c>
      <c r="EA13" s="9">
        <v>0.22800000000000001</v>
      </c>
      <c r="EB13" s="9">
        <v>3.32</v>
      </c>
      <c r="EC13" s="9">
        <v>2.089</v>
      </c>
      <c r="ED13" s="9">
        <v>0.13100000000000001</v>
      </c>
      <c r="EE13" s="9">
        <v>1.958</v>
      </c>
      <c r="EF13" s="9">
        <v>1.4590000000000001</v>
      </c>
      <c r="EG13" s="9">
        <v>9.7000000000000003E-2</v>
      </c>
      <c r="EH13" s="9">
        <v>1.363</v>
      </c>
      <c r="EI13" s="9">
        <v>0.5</v>
      </c>
      <c r="EJ13" s="9">
        <v>0.38300000000000001</v>
      </c>
      <c r="EK13" s="9">
        <v>0.11700000000000001</v>
      </c>
      <c r="EL13" s="9">
        <v>7.7210000000000001</v>
      </c>
      <c r="EM13" s="9">
        <v>3.5390000000000001</v>
      </c>
      <c r="EN13" s="9">
        <v>4.1820000000000004</v>
      </c>
      <c r="EO13" s="9">
        <v>6.6260000000000003</v>
      </c>
      <c r="EP13" s="9">
        <v>3.1360000000000001</v>
      </c>
      <c r="EQ13" s="9">
        <v>3.49</v>
      </c>
      <c r="ER13" s="9">
        <v>3.9540000000000002</v>
      </c>
      <c r="ES13" s="9">
        <v>2.2690000000000001</v>
      </c>
      <c r="ET13" s="9">
        <v>1.6850000000000001</v>
      </c>
      <c r="EU13" s="9">
        <v>2.6720000000000002</v>
      </c>
      <c r="EV13" s="9">
        <v>0.86699999999999999</v>
      </c>
      <c r="EW13" s="9">
        <v>1.8049999999999999</v>
      </c>
      <c r="EX13" s="9">
        <v>1.095</v>
      </c>
      <c r="EY13" s="9">
        <v>0.40300000000000002</v>
      </c>
      <c r="EZ13" s="9">
        <v>0.69199999999999995</v>
      </c>
      <c r="FA13" s="9">
        <v>4.5869999999999997</v>
      </c>
      <c r="FB13" s="9">
        <v>2.5339999999999998</v>
      </c>
      <c r="FC13" s="9">
        <v>2.0529999999999999</v>
      </c>
      <c r="FD13" s="9">
        <v>4.5869999999999997</v>
      </c>
      <c r="FE13" s="9">
        <v>2.5339999999999998</v>
      </c>
      <c r="FF13" s="9">
        <v>2.0529999999999999</v>
      </c>
      <c r="FG13" s="9">
        <v>2.383</v>
      </c>
      <c r="FH13" s="9">
        <v>0.81599999999999995</v>
      </c>
      <c r="FI13" s="9">
        <v>1.5669999999999999</v>
      </c>
      <c r="FJ13" s="9">
        <v>2.2040000000000002</v>
      </c>
      <c r="FK13" s="9">
        <v>1.718</v>
      </c>
      <c r="FL13" s="9">
        <v>0.48599999999999999</v>
      </c>
      <c r="FM13" s="9">
        <v>0</v>
      </c>
      <c r="FN13" s="9">
        <v>0</v>
      </c>
      <c r="FO13" s="9">
        <v>0</v>
      </c>
      <c r="FP13" s="9">
        <v>10.077999999999999</v>
      </c>
      <c r="FQ13" s="9">
        <v>2.992</v>
      </c>
      <c r="FR13" s="9">
        <v>7.0860000000000003</v>
      </c>
      <c r="FS13" s="9">
        <v>8.8490000000000002</v>
      </c>
      <c r="FT13" s="9">
        <v>2.343</v>
      </c>
      <c r="FU13" s="9">
        <v>6.5060000000000002</v>
      </c>
      <c r="FV13" s="9">
        <v>3.573</v>
      </c>
      <c r="FW13" s="9">
        <v>0.64700000000000002</v>
      </c>
      <c r="FX13" s="9">
        <v>2.9260000000000002</v>
      </c>
      <c r="FY13" s="9">
        <v>5.2759999999999998</v>
      </c>
      <c r="FZ13" s="9">
        <v>1.696</v>
      </c>
      <c r="GA13" s="9">
        <v>3.58</v>
      </c>
      <c r="GB13" s="9">
        <v>1.23</v>
      </c>
      <c r="GC13" s="9">
        <v>0.64900000000000002</v>
      </c>
      <c r="GD13" s="9">
        <v>0.57999999999999996</v>
      </c>
      <c r="GE13" s="9">
        <v>11.859</v>
      </c>
      <c r="GF13" s="9">
        <v>4.7670000000000003</v>
      </c>
      <c r="GG13" s="9">
        <v>7.0910000000000002</v>
      </c>
      <c r="GH13" s="9">
        <v>11.394</v>
      </c>
      <c r="GI13" s="9">
        <v>4.67</v>
      </c>
      <c r="GJ13" s="9">
        <v>6.7249999999999996</v>
      </c>
      <c r="GK13" s="9">
        <v>7.1319999999999997</v>
      </c>
      <c r="GL13" s="9">
        <v>2.5539999999999998</v>
      </c>
      <c r="GM13" s="9">
        <v>4.5780000000000003</v>
      </c>
      <c r="GN13" s="9">
        <v>4.2629999999999999</v>
      </c>
      <c r="GO13" s="9">
        <v>2.1160000000000001</v>
      </c>
      <c r="GP13" s="9">
        <v>2.1469999999999998</v>
      </c>
      <c r="GQ13" s="9">
        <v>0.46400000000000002</v>
      </c>
      <c r="GR13" s="9">
        <v>9.8000000000000004E-2</v>
      </c>
      <c r="GS13" s="9">
        <v>0.36699999999999999</v>
      </c>
      <c r="GT13" s="9">
        <v>2.5209999999999999</v>
      </c>
      <c r="GU13" s="9">
        <v>1.2949999999999999</v>
      </c>
      <c r="GV13" s="9">
        <v>1.226</v>
      </c>
      <c r="GW13" s="9">
        <v>2.383</v>
      </c>
      <c r="GX13" s="9">
        <v>1.2949999999999999</v>
      </c>
      <c r="GY13" s="9">
        <v>1.0880000000000001</v>
      </c>
      <c r="GZ13" s="9">
        <v>1.907</v>
      </c>
      <c r="HA13" s="9">
        <v>0.93100000000000005</v>
      </c>
      <c r="HB13" s="9">
        <v>0.97599999999999998</v>
      </c>
      <c r="HC13" s="9">
        <v>0.47599999999999998</v>
      </c>
      <c r="HD13" s="9">
        <v>0.36299999999999999</v>
      </c>
      <c r="HE13" s="9">
        <v>0.113</v>
      </c>
      <c r="HF13" s="9">
        <v>0.13800000000000001</v>
      </c>
      <c r="HG13" s="9">
        <v>0</v>
      </c>
      <c r="HH13" s="9">
        <v>0.13800000000000001</v>
      </c>
      <c r="HI13" s="9">
        <v>1.137</v>
      </c>
      <c r="HJ13" s="9">
        <v>0.60499999999999998</v>
      </c>
      <c r="HK13" s="9">
        <v>0.53200000000000003</v>
      </c>
      <c r="HL13" s="9">
        <v>0.97299999999999998</v>
      </c>
      <c r="HM13" s="9">
        <v>0.44</v>
      </c>
      <c r="HN13" s="9">
        <v>0.53200000000000003</v>
      </c>
      <c r="HO13" s="9">
        <v>0.63300000000000001</v>
      </c>
      <c r="HP13" s="9">
        <v>0.21299999999999999</v>
      </c>
      <c r="HQ13" s="9">
        <v>0.42</v>
      </c>
      <c r="HR13" s="9">
        <v>0.34</v>
      </c>
      <c r="HS13" s="9">
        <v>0.22700000000000001</v>
      </c>
      <c r="HT13" s="9">
        <v>0.113</v>
      </c>
      <c r="HU13" s="9">
        <v>0.16500000000000001</v>
      </c>
      <c r="HV13" s="9">
        <v>0.16500000000000001</v>
      </c>
      <c r="HW13" s="9">
        <v>0</v>
      </c>
      <c r="HX13" s="9">
        <v>5.2050000000000001</v>
      </c>
      <c r="HY13" s="9">
        <v>2.3410000000000002</v>
      </c>
      <c r="HZ13" s="9">
        <v>2.8639999999999999</v>
      </c>
      <c r="IA13" s="9">
        <v>4.8250000000000002</v>
      </c>
      <c r="IB13" s="9">
        <v>2.044</v>
      </c>
      <c r="IC13" s="9">
        <v>2.78</v>
      </c>
      <c r="ID13" s="9">
        <v>2.4510000000000001</v>
      </c>
      <c r="IE13" s="9">
        <v>1.2370000000000001</v>
      </c>
      <c r="IF13" s="9">
        <v>1.214</v>
      </c>
      <c r="IG13" s="9">
        <v>2.3740000000000001</v>
      </c>
      <c r="IH13" s="9">
        <v>0.80800000000000005</v>
      </c>
      <c r="II13" s="9">
        <v>1.5660000000000001</v>
      </c>
      <c r="IJ13" s="9">
        <v>0.38</v>
      </c>
      <c r="IK13" s="9">
        <v>0.29699999999999999</v>
      </c>
      <c r="IL13" s="9">
        <v>8.3000000000000004E-2</v>
      </c>
      <c r="IM13" s="9">
        <v>4.4139999999999997</v>
      </c>
      <c r="IN13" s="9">
        <v>1.9470000000000001</v>
      </c>
      <c r="IO13" s="9">
        <v>2.4670000000000001</v>
      </c>
      <c r="IP13" s="9">
        <v>4.117</v>
      </c>
      <c r="IQ13" s="9">
        <v>1.65</v>
      </c>
    </row>
    <row r="14" spans="1:251">
      <c r="A14" s="10">
        <v>43132</v>
      </c>
      <c r="B14" s="9">
        <v>3.6669999999999998</v>
      </c>
      <c r="C14" s="9">
        <v>8.657</v>
      </c>
      <c r="D14" s="9">
        <v>0.38700000000000001</v>
      </c>
      <c r="E14" s="9">
        <v>0.38700000000000001</v>
      </c>
      <c r="F14" s="9">
        <v>0</v>
      </c>
      <c r="G14" s="9">
        <v>40.055999999999997</v>
      </c>
      <c r="H14" s="9">
        <v>11.558999999999999</v>
      </c>
      <c r="I14" s="9">
        <v>28.497</v>
      </c>
      <c r="J14" s="9">
        <v>36.375999999999998</v>
      </c>
      <c r="K14" s="9">
        <v>10.478</v>
      </c>
      <c r="L14" s="9">
        <v>25.899000000000001</v>
      </c>
      <c r="M14" s="9">
        <v>15.686999999999999</v>
      </c>
      <c r="N14" s="9">
        <v>3.9340000000000002</v>
      </c>
      <c r="O14" s="9">
        <v>11.752000000000001</v>
      </c>
      <c r="P14" s="9">
        <v>20.69</v>
      </c>
      <c r="Q14" s="9">
        <v>6.5430000000000001</v>
      </c>
      <c r="R14" s="9">
        <v>14.146000000000001</v>
      </c>
      <c r="S14" s="9">
        <v>3.6789999999999998</v>
      </c>
      <c r="T14" s="9">
        <v>1.081</v>
      </c>
      <c r="U14" s="9">
        <v>2.5990000000000002</v>
      </c>
      <c r="V14" s="9">
        <v>52.405999999999999</v>
      </c>
      <c r="W14" s="9">
        <v>20.382000000000001</v>
      </c>
      <c r="X14" s="9">
        <v>32.024000000000001</v>
      </c>
      <c r="Y14" s="9">
        <v>50.843000000000004</v>
      </c>
      <c r="Z14" s="9">
        <v>19.218</v>
      </c>
      <c r="AA14" s="9">
        <v>31.625</v>
      </c>
      <c r="AB14" s="9">
        <v>26.469000000000001</v>
      </c>
      <c r="AC14" s="9">
        <v>12.045</v>
      </c>
      <c r="AD14" s="9">
        <v>14.423999999999999</v>
      </c>
      <c r="AE14" s="9">
        <v>24.373999999999999</v>
      </c>
      <c r="AF14" s="9">
        <v>7.1719999999999997</v>
      </c>
      <c r="AG14" s="9">
        <v>17.201000000000001</v>
      </c>
      <c r="AH14" s="9">
        <v>1.5629999999999999</v>
      </c>
      <c r="AI14" s="9">
        <v>1.1639999999999999</v>
      </c>
      <c r="AJ14" s="9">
        <v>0.39800000000000002</v>
      </c>
      <c r="AK14" s="9">
        <v>20.233000000000001</v>
      </c>
      <c r="AL14" s="9">
        <v>7.8639999999999999</v>
      </c>
      <c r="AM14" s="9">
        <v>12.37</v>
      </c>
      <c r="AN14" s="9">
        <v>19.713000000000001</v>
      </c>
      <c r="AO14" s="9">
        <v>7.8639999999999999</v>
      </c>
      <c r="AP14" s="9">
        <v>11.849</v>
      </c>
      <c r="AQ14" s="9">
        <v>14.459</v>
      </c>
      <c r="AR14" s="9">
        <v>6.4610000000000003</v>
      </c>
      <c r="AS14" s="9">
        <v>7.9980000000000002</v>
      </c>
      <c r="AT14" s="9">
        <v>5.2530000000000001</v>
      </c>
      <c r="AU14" s="9">
        <v>1.4019999999999999</v>
      </c>
      <c r="AV14" s="9">
        <v>3.851</v>
      </c>
      <c r="AW14" s="9">
        <v>0.52100000000000002</v>
      </c>
      <c r="AX14" s="9">
        <v>0</v>
      </c>
      <c r="AY14" s="9">
        <v>0.52100000000000002</v>
      </c>
      <c r="AZ14" s="9">
        <v>6.9569999999999999</v>
      </c>
      <c r="BA14" s="9">
        <v>2.3260000000000001</v>
      </c>
      <c r="BB14" s="9">
        <v>4.6310000000000002</v>
      </c>
      <c r="BC14" s="9">
        <v>6.569</v>
      </c>
      <c r="BD14" s="9">
        <v>1.9379999999999999</v>
      </c>
      <c r="BE14" s="9">
        <v>4.6310000000000002</v>
      </c>
      <c r="BF14" s="9">
        <v>4.6180000000000003</v>
      </c>
      <c r="BG14" s="9">
        <v>1.5069999999999999</v>
      </c>
      <c r="BH14" s="9">
        <v>3.1110000000000002</v>
      </c>
      <c r="BI14" s="9">
        <v>1.9510000000000001</v>
      </c>
      <c r="BJ14" s="9">
        <v>0.43099999999999999</v>
      </c>
      <c r="BK14" s="9">
        <v>1.5209999999999999</v>
      </c>
      <c r="BL14" s="9">
        <v>0.38700000000000001</v>
      </c>
      <c r="BM14" s="9">
        <v>0.38700000000000001</v>
      </c>
      <c r="BN14" s="9">
        <v>0</v>
      </c>
      <c r="BO14" s="9">
        <v>27.916</v>
      </c>
      <c r="BP14" s="9">
        <v>9.9979999999999993</v>
      </c>
      <c r="BQ14" s="9">
        <v>17.917999999999999</v>
      </c>
      <c r="BR14" s="9">
        <v>26.478999999999999</v>
      </c>
      <c r="BS14" s="9">
        <v>9.452</v>
      </c>
      <c r="BT14" s="9">
        <v>17.027999999999999</v>
      </c>
      <c r="BU14" s="9">
        <v>13.757999999999999</v>
      </c>
      <c r="BV14" s="9">
        <v>5.4669999999999996</v>
      </c>
      <c r="BW14" s="9">
        <v>8.2919999999999998</v>
      </c>
      <c r="BX14" s="9">
        <v>12.721</v>
      </c>
      <c r="BY14" s="9">
        <v>3.9849999999999999</v>
      </c>
      <c r="BZ14" s="9">
        <v>8.7360000000000007</v>
      </c>
      <c r="CA14" s="9">
        <v>1.4370000000000001</v>
      </c>
      <c r="CB14" s="9">
        <v>0.54600000000000004</v>
      </c>
      <c r="CC14" s="9">
        <v>0.89100000000000001</v>
      </c>
      <c r="CD14" s="9">
        <v>25.709</v>
      </c>
      <c r="CE14" s="9">
        <v>9.2620000000000005</v>
      </c>
      <c r="CF14" s="9">
        <v>16.446999999999999</v>
      </c>
      <c r="CG14" s="9">
        <v>24.677</v>
      </c>
      <c r="CH14" s="9">
        <v>8.99</v>
      </c>
      <c r="CI14" s="9">
        <v>15.686999999999999</v>
      </c>
      <c r="CJ14" s="9">
        <v>12.827</v>
      </c>
      <c r="CK14" s="9">
        <v>5.4669999999999996</v>
      </c>
      <c r="CL14" s="9">
        <v>7.36</v>
      </c>
      <c r="CM14" s="9">
        <v>11.85</v>
      </c>
      <c r="CN14" s="9">
        <v>3.524</v>
      </c>
      <c r="CO14" s="9">
        <v>8.327</v>
      </c>
      <c r="CP14" s="9">
        <v>1.0309999999999999</v>
      </c>
      <c r="CQ14" s="9">
        <v>0.27100000000000002</v>
      </c>
      <c r="CR14" s="9">
        <v>0.76</v>
      </c>
      <c r="CS14" s="9">
        <v>2.2069999999999999</v>
      </c>
      <c r="CT14" s="9">
        <v>0.73599999999999999</v>
      </c>
      <c r="CU14" s="9">
        <v>1.4710000000000001</v>
      </c>
      <c r="CV14" s="9">
        <v>1.802</v>
      </c>
      <c r="CW14" s="9">
        <v>0.46100000000000002</v>
      </c>
      <c r="CX14" s="9">
        <v>1.341</v>
      </c>
      <c r="CY14" s="9">
        <v>0.93100000000000005</v>
      </c>
      <c r="CZ14" s="9">
        <v>0</v>
      </c>
      <c r="DA14" s="9">
        <v>0.93100000000000005</v>
      </c>
      <c r="DB14" s="9">
        <v>0.871</v>
      </c>
      <c r="DC14" s="9">
        <v>0.46100000000000002</v>
      </c>
      <c r="DD14" s="9">
        <v>0.40899999999999997</v>
      </c>
      <c r="DE14" s="9">
        <v>0.40500000000000003</v>
      </c>
      <c r="DF14" s="9">
        <v>0.27400000000000002</v>
      </c>
      <c r="DG14" s="9">
        <v>0.13100000000000001</v>
      </c>
      <c r="DH14" s="9">
        <v>9.3620000000000001</v>
      </c>
      <c r="DI14" s="9">
        <v>3.004</v>
      </c>
      <c r="DJ14" s="9">
        <v>6.3579999999999997</v>
      </c>
      <c r="DK14" s="9">
        <v>9.02</v>
      </c>
      <c r="DL14" s="9">
        <v>3.004</v>
      </c>
      <c r="DM14" s="9">
        <v>6.016</v>
      </c>
      <c r="DN14" s="9">
        <v>3.6709999999999998</v>
      </c>
      <c r="DO14" s="9">
        <v>1.37</v>
      </c>
      <c r="DP14" s="9">
        <v>2.302</v>
      </c>
      <c r="DQ14" s="9">
        <v>5.3490000000000002</v>
      </c>
      <c r="DR14" s="9">
        <v>1.6339999999999999</v>
      </c>
      <c r="DS14" s="9">
        <v>3.7149999999999999</v>
      </c>
      <c r="DT14" s="9">
        <v>0.34200000000000003</v>
      </c>
      <c r="DU14" s="9">
        <v>0</v>
      </c>
      <c r="DV14" s="9">
        <v>0.34200000000000003</v>
      </c>
      <c r="DW14" s="9">
        <v>4.5179999999999998</v>
      </c>
      <c r="DX14" s="9">
        <v>1.419</v>
      </c>
      <c r="DY14" s="9">
        <v>3.0990000000000002</v>
      </c>
      <c r="DZ14" s="9">
        <v>4.2249999999999996</v>
      </c>
      <c r="EA14" s="9">
        <v>1.419</v>
      </c>
      <c r="EB14" s="9">
        <v>2.8050000000000002</v>
      </c>
      <c r="EC14" s="9">
        <v>2.5630000000000002</v>
      </c>
      <c r="ED14" s="9">
        <v>0.95699999999999996</v>
      </c>
      <c r="EE14" s="9">
        <v>1.6060000000000001</v>
      </c>
      <c r="EF14" s="9">
        <v>1.6619999999999999</v>
      </c>
      <c r="EG14" s="9">
        <v>0.46200000000000002</v>
      </c>
      <c r="EH14" s="9">
        <v>1.1990000000000001</v>
      </c>
      <c r="EI14" s="9">
        <v>0.29399999999999998</v>
      </c>
      <c r="EJ14" s="9">
        <v>0</v>
      </c>
      <c r="EK14" s="9">
        <v>0.29399999999999998</v>
      </c>
      <c r="EL14" s="9">
        <v>8.6419999999999995</v>
      </c>
      <c r="EM14" s="9">
        <v>3.145</v>
      </c>
      <c r="EN14" s="9">
        <v>5.4969999999999999</v>
      </c>
      <c r="EO14" s="9">
        <v>8.2690000000000001</v>
      </c>
      <c r="EP14" s="9">
        <v>2.8780000000000001</v>
      </c>
      <c r="EQ14" s="9">
        <v>5.39</v>
      </c>
      <c r="ER14" s="9">
        <v>4.524</v>
      </c>
      <c r="ES14" s="9">
        <v>1.8839999999999999</v>
      </c>
      <c r="ET14" s="9">
        <v>2.64</v>
      </c>
      <c r="EU14" s="9">
        <v>3.7450000000000001</v>
      </c>
      <c r="EV14" s="9">
        <v>0.99399999999999999</v>
      </c>
      <c r="EW14" s="9">
        <v>2.7509999999999999</v>
      </c>
      <c r="EX14" s="9">
        <v>0.374</v>
      </c>
      <c r="EY14" s="9">
        <v>0.26700000000000002</v>
      </c>
      <c r="EZ14" s="9">
        <v>0.107</v>
      </c>
      <c r="FA14" s="9">
        <v>5.3940000000000001</v>
      </c>
      <c r="FB14" s="9">
        <v>2.4289999999999998</v>
      </c>
      <c r="FC14" s="9">
        <v>2.9649999999999999</v>
      </c>
      <c r="FD14" s="9">
        <v>4.9660000000000002</v>
      </c>
      <c r="FE14" s="9">
        <v>2.1509999999999998</v>
      </c>
      <c r="FF14" s="9">
        <v>2.8159999999999998</v>
      </c>
      <c r="FG14" s="9">
        <v>3</v>
      </c>
      <c r="FH14" s="9">
        <v>1.256</v>
      </c>
      <c r="FI14" s="9">
        <v>1.744</v>
      </c>
      <c r="FJ14" s="9">
        <v>1.966</v>
      </c>
      <c r="FK14" s="9">
        <v>0.89400000000000002</v>
      </c>
      <c r="FL14" s="9">
        <v>1.071</v>
      </c>
      <c r="FM14" s="9">
        <v>0.42799999999999999</v>
      </c>
      <c r="FN14" s="9">
        <v>0.27900000000000003</v>
      </c>
      <c r="FO14" s="9">
        <v>0.14899999999999999</v>
      </c>
      <c r="FP14" s="9">
        <v>9.4659999999999993</v>
      </c>
      <c r="FQ14" s="9">
        <v>2.39</v>
      </c>
      <c r="FR14" s="9">
        <v>7.0759999999999996</v>
      </c>
      <c r="FS14" s="9">
        <v>9.0180000000000007</v>
      </c>
      <c r="FT14" s="9">
        <v>2.39</v>
      </c>
      <c r="FU14" s="9">
        <v>6.6280000000000001</v>
      </c>
      <c r="FV14" s="9">
        <v>2.6139999999999999</v>
      </c>
      <c r="FW14" s="9">
        <v>0.52400000000000002</v>
      </c>
      <c r="FX14" s="9">
        <v>2.0910000000000002</v>
      </c>
      <c r="FY14" s="9">
        <v>6.4029999999999996</v>
      </c>
      <c r="FZ14" s="9">
        <v>1.8660000000000001</v>
      </c>
      <c r="GA14" s="9">
        <v>4.5369999999999999</v>
      </c>
      <c r="GB14" s="9">
        <v>0.44800000000000001</v>
      </c>
      <c r="GC14" s="9">
        <v>0</v>
      </c>
      <c r="GD14" s="9">
        <v>0.44800000000000001</v>
      </c>
      <c r="GE14" s="9">
        <v>12.109</v>
      </c>
      <c r="GF14" s="9">
        <v>5.1479999999999997</v>
      </c>
      <c r="GG14" s="9">
        <v>6.9610000000000003</v>
      </c>
      <c r="GH14" s="9">
        <v>11.542</v>
      </c>
      <c r="GI14" s="9">
        <v>4.88</v>
      </c>
      <c r="GJ14" s="9">
        <v>6.6619999999999999</v>
      </c>
      <c r="GK14" s="9">
        <v>6.9269999999999996</v>
      </c>
      <c r="GL14" s="9">
        <v>3.22</v>
      </c>
      <c r="GM14" s="9">
        <v>3.706</v>
      </c>
      <c r="GN14" s="9">
        <v>4.6150000000000002</v>
      </c>
      <c r="GO14" s="9">
        <v>1.659</v>
      </c>
      <c r="GP14" s="9">
        <v>2.956</v>
      </c>
      <c r="GQ14" s="9">
        <v>0.56699999999999995</v>
      </c>
      <c r="GR14" s="9">
        <v>0.26900000000000002</v>
      </c>
      <c r="GS14" s="9">
        <v>0.29799999999999999</v>
      </c>
      <c r="GT14" s="9">
        <v>4.5129999999999999</v>
      </c>
      <c r="GU14" s="9">
        <v>1.548</v>
      </c>
      <c r="GV14" s="9">
        <v>2.9660000000000002</v>
      </c>
      <c r="GW14" s="9">
        <v>4.234</v>
      </c>
      <c r="GX14" s="9">
        <v>1.413</v>
      </c>
      <c r="GY14" s="9">
        <v>2.8210000000000002</v>
      </c>
      <c r="GZ14" s="9">
        <v>2.8410000000000002</v>
      </c>
      <c r="HA14" s="9">
        <v>1.099</v>
      </c>
      <c r="HB14" s="9">
        <v>1.742</v>
      </c>
      <c r="HC14" s="9">
        <v>1.393</v>
      </c>
      <c r="HD14" s="9">
        <v>0.314</v>
      </c>
      <c r="HE14" s="9">
        <v>1.079</v>
      </c>
      <c r="HF14" s="9">
        <v>0.27900000000000003</v>
      </c>
      <c r="HG14" s="9">
        <v>0.13500000000000001</v>
      </c>
      <c r="HH14" s="9">
        <v>0.14399999999999999</v>
      </c>
      <c r="HI14" s="9">
        <v>1.8280000000000001</v>
      </c>
      <c r="HJ14" s="9">
        <v>0.91200000000000003</v>
      </c>
      <c r="HK14" s="9">
        <v>0.91600000000000004</v>
      </c>
      <c r="HL14" s="9">
        <v>1.6859999999999999</v>
      </c>
      <c r="HM14" s="9">
        <v>0.77</v>
      </c>
      <c r="HN14" s="9">
        <v>0.91600000000000004</v>
      </c>
      <c r="HO14" s="9">
        <v>1.3759999999999999</v>
      </c>
      <c r="HP14" s="9">
        <v>0.623</v>
      </c>
      <c r="HQ14" s="9">
        <v>0.753</v>
      </c>
      <c r="HR14" s="9">
        <v>0.31</v>
      </c>
      <c r="HS14" s="9">
        <v>0.14599999999999999</v>
      </c>
      <c r="HT14" s="9">
        <v>0.16400000000000001</v>
      </c>
      <c r="HU14" s="9">
        <v>0.14199999999999999</v>
      </c>
      <c r="HV14" s="9">
        <v>0.14199999999999999</v>
      </c>
      <c r="HW14" s="9">
        <v>0</v>
      </c>
      <c r="HX14" s="9">
        <v>5.56</v>
      </c>
      <c r="HY14" s="9">
        <v>1.978</v>
      </c>
      <c r="HZ14" s="9">
        <v>3.5819999999999999</v>
      </c>
      <c r="IA14" s="9">
        <v>4.992</v>
      </c>
      <c r="IB14" s="9">
        <v>1.9039999999999999</v>
      </c>
      <c r="IC14" s="9">
        <v>3.0870000000000002</v>
      </c>
      <c r="ID14" s="9">
        <v>2.5499999999999998</v>
      </c>
      <c r="IE14" s="9">
        <v>0.91200000000000003</v>
      </c>
      <c r="IF14" s="9">
        <v>1.6379999999999999</v>
      </c>
      <c r="IG14" s="9">
        <v>2.4420000000000002</v>
      </c>
      <c r="IH14" s="9">
        <v>0.99299999999999999</v>
      </c>
      <c r="II14" s="9">
        <v>1.4490000000000001</v>
      </c>
      <c r="IJ14" s="9">
        <v>0.56899999999999995</v>
      </c>
      <c r="IK14" s="9">
        <v>7.2999999999999995E-2</v>
      </c>
      <c r="IL14" s="9">
        <v>0.495</v>
      </c>
      <c r="IM14" s="9">
        <v>4.7480000000000002</v>
      </c>
      <c r="IN14" s="9">
        <v>1.621</v>
      </c>
      <c r="IO14" s="9">
        <v>3.1259999999999999</v>
      </c>
      <c r="IP14" s="9">
        <v>4.2590000000000003</v>
      </c>
      <c r="IQ14" s="9">
        <v>1.548</v>
      </c>
    </row>
    <row r="15" spans="1:251">
      <c r="A15" s="10">
        <v>43497</v>
      </c>
      <c r="B15" s="9">
        <v>4.0940000000000003</v>
      </c>
      <c r="C15" s="9">
        <v>5.3559999999999999</v>
      </c>
      <c r="D15" s="9">
        <v>3.3260000000000001</v>
      </c>
      <c r="E15" s="9">
        <v>0.91100000000000003</v>
      </c>
      <c r="F15" s="9">
        <v>2.4140000000000001</v>
      </c>
      <c r="G15" s="9">
        <v>40.387</v>
      </c>
      <c r="H15" s="9">
        <v>11.257999999999999</v>
      </c>
      <c r="I15" s="9">
        <v>29.129000000000001</v>
      </c>
      <c r="J15" s="9">
        <v>36.691000000000003</v>
      </c>
      <c r="K15" s="9">
        <v>11.257999999999999</v>
      </c>
      <c r="L15" s="9">
        <v>25.433</v>
      </c>
      <c r="M15" s="9">
        <v>17.372</v>
      </c>
      <c r="N15" s="9">
        <v>5.774</v>
      </c>
      <c r="O15" s="9">
        <v>11.598000000000001</v>
      </c>
      <c r="P15" s="9">
        <v>19.318999999999999</v>
      </c>
      <c r="Q15" s="9">
        <v>5.484</v>
      </c>
      <c r="R15" s="9">
        <v>13.835000000000001</v>
      </c>
      <c r="S15" s="9">
        <v>3.6960000000000002</v>
      </c>
      <c r="T15" s="9">
        <v>0</v>
      </c>
      <c r="U15" s="9">
        <v>3.6960000000000002</v>
      </c>
      <c r="V15" s="9">
        <v>54.119</v>
      </c>
      <c r="W15" s="9">
        <v>17.706</v>
      </c>
      <c r="X15" s="9">
        <v>36.412999999999997</v>
      </c>
      <c r="Y15" s="9">
        <v>48.786000000000001</v>
      </c>
      <c r="Z15" s="9">
        <v>16.164999999999999</v>
      </c>
      <c r="AA15" s="9">
        <v>32.621000000000002</v>
      </c>
      <c r="AB15" s="9">
        <v>27.497</v>
      </c>
      <c r="AC15" s="9">
        <v>10.715</v>
      </c>
      <c r="AD15" s="9">
        <v>16.782</v>
      </c>
      <c r="AE15" s="9">
        <v>21.289000000000001</v>
      </c>
      <c r="AF15" s="9">
        <v>5.45</v>
      </c>
      <c r="AG15" s="9">
        <v>15.839</v>
      </c>
      <c r="AH15" s="9">
        <v>5.3330000000000002</v>
      </c>
      <c r="AI15" s="9">
        <v>1.542</v>
      </c>
      <c r="AJ15" s="9">
        <v>3.7909999999999999</v>
      </c>
      <c r="AK15" s="9">
        <v>20.725000000000001</v>
      </c>
      <c r="AL15" s="9">
        <v>7.5410000000000004</v>
      </c>
      <c r="AM15" s="9">
        <v>13.183999999999999</v>
      </c>
      <c r="AN15" s="9">
        <v>20.22</v>
      </c>
      <c r="AO15" s="9">
        <v>7.5410000000000004</v>
      </c>
      <c r="AP15" s="9">
        <v>12.678000000000001</v>
      </c>
      <c r="AQ15" s="9">
        <v>12.789</v>
      </c>
      <c r="AR15" s="9">
        <v>5.7560000000000002</v>
      </c>
      <c r="AS15" s="9">
        <v>7.032</v>
      </c>
      <c r="AT15" s="9">
        <v>7.431</v>
      </c>
      <c r="AU15" s="9">
        <v>1.7849999999999999</v>
      </c>
      <c r="AV15" s="9">
        <v>5.6459999999999999</v>
      </c>
      <c r="AW15" s="9">
        <v>0.505</v>
      </c>
      <c r="AX15" s="9">
        <v>0</v>
      </c>
      <c r="AY15" s="9">
        <v>0.505</v>
      </c>
      <c r="AZ15" s="9">
        <v>5.7089999999999996</v>
      </c>
      <c r="BA15" s="9">
        <v>3.7559999999999998</v>
      </c>
      <c r="BB15" s="9">
        <v>1.9530000000000001</v>
      </c>
      <c r="BC15" s="9">
        <v>5.4089999999999998</v>
      </c>
      <c r="BD15" s="9">
        <v>3.7559999999999998</v>
      </c>
      <c r="BE15" s="9">
        <v>1.653</v>
      </c>
      <c r="BF15" s="9">
        <v>2.8010000000000002</v>
      </c>
      <c r="BG15" s="9">
        <v>1.5720000000000001</v>
      </c>
      <c r="BH15" s="9">
        <v>1.2290000000000001</v>
      </c>
      <c r="BI15" s="9">
        <v>2.6080000000000001</v>
      </c>
      <c r="BJ15" s="9">
        <v>2.1840000000000002</v>
      </c>
      <c r="BK15" s="9">
        <v>0.42399999999999999</v>
      </c>
      <c r="BL15" s="9">
        <v>0.3</v>
      </c>
      <c r="BM15" s="9">
        <v>0</v>
      </c>
      <c r="BN15" s="9">
        <v>0.3</v>
      </c>
      <c r="BO15" s="9">
        <v>26.550999999999998</v>
      </c>
      <c r="BP15" s="9">
        <v>9.6950000000000003</v>
      </c>
      <c r="BQ15" s="9">
        <v>16.856000000000002</v>
      </c>
      <c r="BR15" s="9">
        <v>25.666</v>
      </c>
      <c r="BS15" s="9">
        <v>9.2929999999999993</v>
      </c>
      <c r="BT15" s="9">
        <v>16.372</v>
      </c>
      <c r="BU15" s="9">
        <v>12.802</v>
      </c>
      <c r="BV15" s="9">
        <v>5.3250000000000002</v>
      </c>
      <c r="BW15" s="9">
        <v>7.4779999999999998</v>
      </c>
      <c r="BX15" s="9">
        <v>12.863</v>
      </c>
      <c r="BY15" s="9">
        <v>3.9689999999999999</v>
      </c>
      <c r="BZ15" s="9">
        <v>8.8949999999999996</v>
      </c>
      <c r="CA15" s="9">
        <v>0.88600000000000001</v>
      </c>
      <c r="CB15" s="9">
        <v>0.40200000000000002</v>
      </c>
      <c r="CC15" s="9">
        <v>0.48299999999999998</v>
      </c>
      <c r="CD15" s="9">
        <v>23.474</v>
      </c>
      <c r="CE15" s="9">
        <v>8.4079999999999995</v>
      </c>
      <c r="CF15" s="9">
        <v>15.067</v>
      </c>
      <c r="CG15" s="9">
        <v>22.948</v>
      </c>
      <c r="CH15" s="9">
        <v>8.1300000000000008</v>
      </c>
      <c r="CI15" s="9">
        <v>14.819000000000001</v>
      </c>
      <c r="CJ15" s="9">
        <v>11.195</v>
      </c>
      <c r="CK15" s="9">
        <v>4.6470000000000002</v>
      </c>
      <c r="CL15" s="9">
        <v>6.548</v>
      </c>
      <c r="CM15" s="9">
        <v>11.754</v>
      </c>
      <c r="CN15" s="9">
        <v>3.4830000000000001</v>
      </c>
      <c r="CO15" s="9">
        <v>8.2710000000000008</v>
      </c>
      <c r="CP15" s="9">
        <v>0.52600000000000002</v>
      </c>
      <c r="CQ15" s="9">
        <v>0.27800000000000002</v>
      </c>
      <c r="CR15" s="9">
        <v>0.248</v>
      </c>
      <c r="CS15" s="9">
        <v>3.077</v>
      </c>
      <c r="CT15" s="9">
        <v>1.288</v>
      </c>
      <c r="CU15" s="9">
        <v>1.7889999999999999</v>
      </c>
      <c r="CV15" s="9">
        <v>2.7170000000000001</v>
      </c>
      <c r="CW15" s="9">
        <v>1.163</v>
      </c>
      <c r="CX15" s="9">
        <v>1.554</v>
      </c>
      <c r="CY15" s="9">
        <v>1.607</v>
      </c>
      <c r="CZ15" s="9">
        <v>0.67800000000000005</v>
      </c>
      <c r="DA15" s="9">
        <v>0.93</v>
      </c>
      <c r="DB15" s="9">
        <v>1.1100000000000001</v>
      </c>
      <c r="DC15" s="9">
        <v>0.48599999999999999</v>
      </c>
      <c r="DD15" s="9">
        <v>0.624</v>
      </c>
      <c r="DE15" s="9">
        <v>0.35899999999999999</v>
      </c>
      <c r="DF15" s="9">
        <v>0.124</v>
      </c>
      <c r="DG15" s="9">
        <v>0.23499999999999999</v>
      </c>
      <c r="DH15" s="9">
        <v>9.0060000000000002</v>
      </c>
      <c r="DI15" s="9">
        <v>3.0539999999999998</v>
      </c>
      <c r="DJ15" s="9">
        <v>5.952</v>
      </c>
      <c r="DK15" s="9">
        <v>8.7379999999999995</v>
      </c>
      <c r="DL15" s="9">
        <v>3.0539999999999998</v>
      </c>
      <c r="DM15" s="9">
        <v>5.6829999999999998</v>
      </c>
      <c r="DN15" s="9">
        <v>4.0389999999999997</v>
      </c>
      <c r="DO15" s="9">
        <v>1.706</v>
      </c>
      <c r="DP15" s="9">
        <v>2.3330000000000002</v>
      </c>
      <c r="DQ15" s="9">
        <v>4.6989999999999998</v>
      </c>
      <c r="DR15" s="9">
        <v>1.3480000000000001</v>
      </c>
      <c r="DS15" s="9">
        <v>3.351</v>
      </c>
      <c r="DT15" s="9">
        <v>0.26800000000000002</v>
      </c>
      <c r="DU15" s="9">
        <v>0</v>
      </c>
      <c r="DV15" s="9">
        <v>0.26800000000000002</v>
      </c>
      <c r="DW15" s="9">
        <v>4.34</v>
      </c>
      <c r="DX15" s="9">
        <v>1.105</v>
      </c>
      <c r="DY15" s="9">
        <v>3.234</v>
      </c>
      <c r="DZ15" s="9">
        <v>4.1189999999999998</v>
      </c>
      <c r="EA15" s="9">
        <v>0.98299999999999998</v>
      </c>
      <c r="EB15" s="9">
        <v>3.1360000000000001</v>
      </c>
      <c r="EC15" s="9">
        <v>2.2200000000000002</v>
      </c>
      <c r="ED15" s="9">
        <v>0.52700000000000002</v>
      </c>
      <c r="EE15" s="9">
        <v>1.6930000000000001</v>
      </c>
      <c r="EF15" s="9">
        <v>1.8979999999999999</v>
      </c>
      <c r="EG15" s="9">
        <v>0.45600000000000002</v>
      </c>
      <c r="EH15" s="9">
        <v>1.4430000000000001</v>
      </c>
      <c r="EI15" s="9">
        <v>0.221</v>
      </c>
      <c r="EJ15" s="9">
        <v>0.123</v>
      </c>
      <c r="EK15" s="9">
        <v>9.9000000000000005E-2</v>
      </c>
      <c r="EL15" s="9">
        <v>9.2889999999999997</v>
      </c>
      <c r="EM15" s="9">
        <v>3.5070000000000001</v>
      </c>
      <c r="EN15" s="9">
        <v>5.7809999999999997</v>
      </c>
      <c r="EO15" s="9">
        <v>9.1639999999999997</v>
      </c>
      <c r="EP15" s="9">
        <v>3.383</v>
      </c>
      <c r="EQ15" s="9">
        <v>5.7809999999999997</v>
      </c>
      <c r="ER15" s="9">
        <v>4.4059999999999997</v>
      </c>
      <c r="ES15" s="9">
        <v>1.9159999999999999</v>
      </c>
      <c r="ET15" s="9">
        <v>2.4889999999999999</v>
      </c>
      <c r="EU15" s="9">
        <v>4.7590000000000003</v>
      </c>
      <c r="EV15" s="9">
        <v>1.4670000000000001</v>
      </c>
      <c r="EW15" s="9">
        <v>3.2919999999999998</v>
      </c>
      <c r="EX15" s="9">
        <v>0.124</v>
      </c>
      <c r="EY15" s="9">
        <v>0.124</v>
      </c>
      <c r="EZ15" s="9">
        <v>0</v>
      </c>
      <c r="FA15" s="9">
        <v>3.9159999999999999</v>
      </c>
      <c r="FB15" s="9">
        <v>2.028</v>
      </c>
      <c r="FC15" s="9">
        <v>1.8879999999999999</v>
      </c>
      <c r="FD15" s="9">
        <v>3.645</v>
      </c>
      <c r="FE15" s="9">
        <v>1.873</v>
      </c>
      <c r="FF15" s="9">
        <v>1.772</v>
      </c>
      <c r="FG15" s="9">
        <v>2.137</v>
      </c>
      <c r="FH15" s="9">
        <v>1.175</v>
      </c>
      <c r="FI15" s="9">
        <v>0.96299999999999997</v>
      </c>
      <c r="FJ15" s="9">
        <v>1.508</v>
      </c>
      <c r="FK15" s="9">
        <v>0.69799999999999995</v>
      </c>
      <c r="FL15" s="9">
        <v>0.80900000000000005</v>
      </c>
      <c r="FM15" s="9">
        <v>0.27200000000000002</v>
      </c>
      <c r="FN15" s="9">
        <v>0.155</v>
      </c>
      <c r="FO15" s="9">
        <v>0.11600000000000001</v>
      </c>
      <c r="FP15" s="9">
        <v>10.236000000000001</v>
      </c>
      <c r="FQ15" s="9">
        <v>2.4660000000000002</v>
      </c>
      <c r="FR15" s="9">
        <v>7.7690000000000001</v>
      </c>
      <c r="FS15" s="9">
        <v>9.8960000000000008</v>
      </c>
      <c r="FT15" s="9">
        <v>2.3439999999999999</v>
      </c>
      <c r="FU15" s="9">
        <v>7.5519999999999996</v>
      </c>
      <c r="FV15" s="9">
        <v>4.0949999999999998</v>
      </c>
      <c r="FW15" s="9">
        <v>1.5169999999999999</v>
      </c>
      <c r="FX15" s="9">
        <v>2.5779999999999998</v>
      </c>
      <c r="FY15" s="9">
        <v>5.8010000000000002</v>
      </c>
      <c r="FZ15" s="9">
        <v>0.82699999999999996</v>
      </c>
      <c r="GA15" s="9">
        <v>4.9740000000000002</v>
      </c>
      <c r="GB15" s="9">
        <v>0.34</v>
      </c>
      <c r="GC15" s="9">
        <v>0.123</v>
      </c>
      <c r="GD15" s="9">
        <v>0.217</v>
      </c>
      <c r="GE15" s="9">
        <v>11.9</v>
      </c>
      <c r="GF15" s="9">
        <v>4.7220000000000004</v>
      </c>
      <c r="GG15" s="9">
        <v>7.1779999999999999</v>
      </c>
      <c r="GH15" s="9">
        <v>11.75</v>
      </c>
      <c r="GI15" s="9">
        <v>4.7220000000000004</v>
      </c>
      <c r="GJ15" s="9">
        <v>7.0279999999999996</v>
      </c>
      <c r="GK15" s="9">
        <v>6.0679999999999996</v>
      </c>
      <c r="GL15" s="9">
        <v>2.673</v>
      </c>
      <c r="GM15" s="9">
        <v>3.395</v>
      </c>
      <c r="GN15" s="9">
        <v>5.6820000000000004</v>
      </c>
      <c r="GO15" s="9">
        <v>2.0489999999999999</v>
      </c>
      <c r="GP15" s="9">
        <v>3.633</v>
      </c>
      <c r="GQ15" s="9">
        <v>0.15</v>
      </c>
      <c r="GR15" s="9">
        <v>0</v>
      </c>
      <c r="GS15" s="9">
        <v>0.15</v>
      </c>
      <c r="GT15" s="9">
        <v>3.6779999999999999</v>
      </c>
      <c r="GU15" s="9">
        <v>2.0059999999999998</v>
      </c>
      <c r="GV15" s="9">
        <v>1.671</v>
      </c>
      <c r="GW15" s="9">
        <v>3.282</v>
      </c>
      <c r="GX15" s="9">
        <v>1.7270000000000001</v>
      </c>
      <c r="GY15" s="9">
        <v>1.5549999999999999</v>
      </c>
      <c r="GZ15" s="9">
        <v>1.901</v>
      </c>
      <c r="HA15" s="9">
        <v>0.63400000000000001</v>
      </c>
      <c r="HB15" s="9">
        <v>1.2669999999999999</v>
      </c>
      <c r="HC15" s="9">
        <v>1.381</v>
      </c>
      <c r="HD15" s="9">
        <v>1.093</v>
      </c>
      <c r="HE15" s="9">
        <v>0.28799999999999998</v>
      </c>
      <c r="HF15" s="9">
        <v>0.39600000000000002</v>
      </c>
      <c r="HG15" s="9">
        <v>0.28000000000000003</v>
      </c>
      <c r="HH15" s="9">
        <v>0.11600000000000001</v>
      </c>
      <c r="HI15" s="9">
        <v>0.73799999999999999</v>
      </c>
      <c r="HJ15" s="9">
        <v>0.5</v>
      </c>
      <c r="HK15" s="9">
        <v>0.23799999999999999</v>
      </c>
      <c r="HL15" s="9">
        <v>0.73799999999999999</v>
      </c>
      <c r="HM15" s="9">
        <v>0.5</v>
      </c>
      <c r="HN15" s="9">
        <v>0.23799999999999999</v>
      </c>
      <c r="HO15" s="9">
        <v>0.73799999999999999</v>
      </c>
      <c r="HP15" s="9">
        <v>0.5</v>
      </c>
      <c r="HQ15" s="9">
        <v>0.23799999999999999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5.3419999999999996</v>
      </c>
      <c r="HY15" s="9">
        <v>2.234</v>
      </c>
      <c r="HZ15" s="9">
        <v>3.1070000000000002</v>
      </c>
      <c r="IA15" s="9">
        <v>4.9429999999999996</v>
      </c>
      <c r="IB15" s="9">
        <v>2.0430000000000001</v>
      </c>
      <c r="IC15" s="9">
        <v>2.9</v>
      </c>
      <c r="ID15" s="9">
        <v>2.4740000000000002</v>
      </c>
      <c r="IE15" s="9">
        <v>1.3680000000000001</v>
      </c>
      <c r="IF15" s="9">
        <v>1.1060000000000001</v>
      </c>
      <c r="IG15" s="9">
        <v>2.4689999999999999</v>
      </c>
      <c r="IH15" s="9">
        <v>0.67500000000000004</v>
      </c>
      <c r="II15" s="9">
        <v>1.7949999999999999</v>
      </c>
      <c r="IJ15" s="9">
        <v>0.39800000000000002</v>
      </c>
      <c r="IK15" s="9">
        <v>0.191</v>
      </c>
      <c r="IL15" s="9">
        <v>0.20699999999999999</v>
      </c>
      <c r="IM15" s="9">
        <v>4.8170000000000002</v>
      </c>
      <c r="IN15" s="9">
        <v>2.1309999999999998</v>
      </c>
      <c r="IO15" s="9">
        <v>2.6859999999999999</v>
      </c>
      <c r="IP15" s="9">
        <v>4.5270000000000001</v>
      </c>
      <c r="IQ15" s="9">
        <v>1.9390000000000001</v>
      </c>
    </row>
    <row r="16" spans="1:251">
      <c r="A16" s="10">
        <v>43862</v>
      </c>
      <c r="B16" s="9">
        <v>5.9409999999999998</v>
      </c>
      <c r="C16" s="9">
        <v>6.6749999999999998</v>
      </c>
      <c r="D16" s="9">
        <v>1.554</v>
      </c>
      <c r="E16" s="9">
        <v>0.29799999999999999</v>
      </c>
      <c r="F16" s="9">
        <v>1.256</v>
      </c>
      <c r="G16" s="9">
        <v>39.362000000000002</v>
      </c>
      <c r="H16" s="9">
        <v>12.927</v>
      </c>
      <c r="I16" s="9">
        <v>26.434999999999999</v>
      </c>
      <c r="J16" s="9">
        <v>37.04</v>
      </c>
      <c r="K16" s="9">
        <v>12.314</v>
      </c>
      <c r="L16" s="9">
        <v>24.725999999999999</v>
      </c>
      <c r="M16" s="9">
        <v>14.433999999999999</v>
      </c>
      <c r="N16" s="9">
        <v>3.9180000000000001</v>
      </c>
      <c r="O16" s="9">
        <v>10.516</v>
      </c>
      <c r="P16" s="9">
        <v>22.606000000000002</v>
      </c>
      <c r="Q16" s="9">
        <v>8.3960000000000008</v>
      </c>
      <c r="R16" s="9">
        <v>14.21</v>
      </c>
      <c r="S16" s="9">
        <v>2.3220000000000001</v>
      </c>
      <c r="T16" s="9">
        <v>0.61299999999999999</v>
      </c>
      <c r="U16" s="9">
        <v>1.7090000000000001</v>
      </c>
      <c r="V16" s="9">
        <v>62.320999999999998</v>
      </c>
      <c r="W16" s="9">
        <v>22.974</v>
      </c>
      <c r="X16" s="9">
        <v>39.347000000000001</v>
      </c>
      <c r="Y16" s="9">
        <v>59.481999999999999</v>
      </c>
      <c r="Z16" s="9">
        <v>22.219000000000001</v>
      </c>
      <c r="AA16" s="9">
        <v>37.262999999999998</v>
      </c>
      <c r="AB16" s="9">
        <v>31.189</v>
      </c>
      <c r="AC16" s="9">
        <v>11.856</v>
      </c>
      <c r="AD16" s="9">
        <v>19.332999999999998</v>
      </c>
      <c r="AE16" s="9">
        <v>28.292999999999999</v>
      </c>
      <c r="AF16" s="9">
        <v>10.363</v>
      </c>
      <c r="AG16" s="9">
        <v>17.93</v>
      </c>
      <c r="AH16" s="9">
        <v>2.839</v>
      </c>
      <c r="AI16" s="9">
        <v>0.755</v>
      </c>
      <c r="AJ16" s="9">
        <v>2.0840000000000001</v>
      </c>
      <c r="AK16" s="9">
        <v>20.773</v>
      </c>
      <c r="AL16" s="9">
        <v>9.1790000000000003</v>
      </c>
      <c r="AM16" s="9">
        <v>11.593999999999999</v>
      </c>
      <c r="AN16" s="9">
        <v>18.704000000000001</v>
      </c>
      <c r="AO16" s="9">
        <v>8.1189999999999998</v>
      </c>
      <c r="AP16" s="9">
        <v>10.585000000000001</v>
      </c>
      <c r="AQ16" s="9">
        <v>11.974</v>
      </c>
      <c r="AR16" s="9">
        <v>4.069</v>
      </c>
      <c r="AS16" s="9">
        <v>7.9050000000000002</v>
      </c>
      <c r="AT16" s="9">
        <v>6.73</v>
      </c>
      <c r="AU16" s="9">
        <v>4.05</v>
      </c>
      <c r="AV16" s="9">
        <v>2.68</v>
      </c>
      <c r="AW16" s="9">
        <v>2.069</v>
      </c>
      <c r="AX16" s="9">
        <v>1.0589999999999999</v>
      </c>
      <c r="AY16" s="9">
        <v>1.0089999999999999</v>
      </c>
      <c r="AZ16" s="9">
        <v>5.9039999999999999</v>
      </c>
      <c r="BA16" s="9">
        <v>4.9880000000000004</v>
      </c>
      <c r="BB16" s="9">
        <v>0.91700000000000004</v>
      </c>
      <c r="BC16" s="9">
        <v>5.9039999999999999</v>
      </c>
      <c r="BD16" s="9">
        <v>4.9880000000000004</v>
      </c>
      <c r="BE16" s="9">
        <v>0.91700000000000004</v>
      </c>
      <c r="BF16" s="9">
        <v>5.0209999999999999</v>
      </c>
      <c r="BG16" s="9">
        <v>4.1040000000000001</v>
      </c>
      <c r="BH16" s="9">
        <v>0.91700000000000004</v>
      </c>
      <c r="BI16" s="9">
        <v>0.88400000000000001</v>
      </c>
      <c r="BJ16" s="9">
        <v>0.88400000000000001</v>
      </c>
      <c r="BK16" s="9">
        <v>0</v>
      </c>
      <c r="BL16" s="9">
        <v>0</v>
      </c>
      <c r="BM16" s="9">
        <v>0</v>
      </c>
      <c r="BN16" s="9">
        <v>0</v>
      </c>
      <c r="BO16" s="9">
        <v>31.561</v>
      </c>
      <c r="BP16" s="9">
        <v>12.314</v>
      </c>
      <c r="BQ16" s="9">
        <v>19.248000000000001</v>
      </c>
      <c r="BR16" s="9">
        <v>30.44</v>
      </c>
      <c r="BS16" s="9">
        <v>11.819000000000001</v>
      </c>
      <c r="BT16" s="9">
        <v>18.620999999999999</v>
      </c>
      <c r="BU16" s="9">
        <v>17.266999999999999</v>
      </c>
      <c r="BV16" s="9">
        <v>7.5830000000000002</v>
      </c>
      <c r="BW16" s="9">
        <v>9.6839999999999993</v>
      </c>
      <c r="BX16" s="9">
        <v>13.173</v>
      </c>
      <c r="BY16" s="9">
        <v>4.2350000000000003</v>
      </c>
      <c r="BZ16" s="9">
        <v>8.9369999999999994</v>
      </c>
      <c r="CA16" s="9">
        <v>1.121</v>
      </c>
      <c r="CB16" s="9">
        <v>0.495</v>
      </c>
      <c r="CC16" s="9">
        <v>0.626</v>
      </c>
      <c r="CD16" s="9">
        <v>28.355</v>
      </c>
      <c r="CE16" s="9">
        <v>10.492000000000001</v>
      </c>
      <c r="CF16" s="9">
        <v>17.863</v>
      </c>
      <c r="CG16" s="9">
        <v>27.530999999999999</v>
      </c>
      <c r="CH16" s="9">
        <v>10.186</v>
      </c>
      <c r="CI16" s="9">
        <v>17.344999999999999</v>
      </c>
      <c r="CJ16" s="9">
        <v>15.715</v>
      </c>
      <c r="CK16" s="9">
        <v>6.7080000000000002</v>
      </c>
      <c r="CL16" s="9">
        <v>9.0069999999999997</v>
      </c>
      <c r="CM16" s="9">
        <v>11.816000000000001</v>
      </c>
      <c r="CN16" s="9">
        <v>3.4780000000000002</v>
      </c>
      <c r="CO16" s="9">
        <v>8.3379999999999992</v>
      </c>
      <c r="CP16" s="9">
        <v>0.82399999999999995</v>
      </c>
      <c r="CQ16" s="9">
        <v>0.30599999999999999</v>
      </c>
      <c r="CR16" s="9">
        <v>0.51900000000000002</v>
      </c>
      <c r="CS16" s="9">
        <v>3.206</v>
      </c>
      <c r="CT16" s="9">
        <v>1.8220000000000001</v>
      </c>
      <c r="CU16" s="9">
        <v>1.3839999999999999</v>
      </c>
      <c r="CV16" s="9">
        <v>2.9089999999999998</v>
      </c>
      <c r="CW16" s="9">
        <v>1.6319999999999999</v>
      </c>
      <c r="CX16" s="9">
        <v>1.2769999999999999</v>
      </c>
      <c r="CY16" s="9">
        <v>1.552</v>
      </c>
      <c r="CZ16" s="9">
        <v>0.875</v>
      </c>
      <c r="DA16" s="9">
        <v>0.67700000000000005</v>
      </c>
      <c r="DB16" s="9">
        <v>1.357</v>
      </c>
      <c r="DC16" s="9">
        <v>0.75800000000000001</v>
      </c>
      <c r="DD16" s="9">
        <v>0.59899999999999998</v>
      </c>
      <c r="DE16" s="9">
        <v>0.29699999999999999</v>
      </c>
      <c r="DF16" s="9">
        <v>0.189</v>
      </c>
      <c r="DG16" s="9">
        <v>0.108</v>
      </c>
      <c r="DH16" s="9">
        <v>10.211</v>
      </c>
      <c r="DI16" s="9">
        <v>3.8530000000000002</v>
      </c>
      <c r="DJ16" s="9">
        <v>6.3579999999999997</v>
      </c>
      <c r="DK16" s="9">
        <v>10.211</v>
      </c>
      <c r="DL16" s="9">
        <v>3.8530000000000002</v>
      </c>
      <c r="DM16" s="9">
        <v>6.3579999999999997</v>
      </c>
      <c r="DN16" s="9">
        <v>4.5640000000000001</v>
      </c>
      <c r="DO16" s="9">
        <v>2.2240000000000002</v>
      </c>
      <c r="DP16" s="9">
        <v>2.3410000000000002</v>
      </c>
      <c r="DQ16" s="9">
        <v>5.6470000000000002</v>
      </c>
      <c r="DR16" s="9">
        <v>1.629</v>
      </c>
      <c r="DS16" s="9">
        <v>4.0179999999999998</v>
      </c>
      <c r="DT16" s="9">
        <v>0</v>
      </c>
      <c r="DU16" s="9">
        <v>0</v>
      </c>
      <c r="DV16" s="9">
        <v>0</v>
      </c>
      <c r="DW16" s="9">
        <v>5.5990000000000002</v>
      </c>
      <c r="DX16" s="9">
        <v>2.6110000000000002</v>
      </c>
      <c r="DY16" s="9">
        <v>2.988</v>
      </c>
      <c r="DZ16" s="9">
        <v>5.3490000000000002</v>
      </c>
      <c r="EA16" s="9">
        <v>2.4740000000000002</v>
      </c>
      <c r="EB16" s="9">
        <v>2.875</v>
      </c>
      <c r="EC16" s="9">
        <v>3.258</v>
      </c>
      <c r="ED16" s="9">
        <v>1.927</v>
      </c>
      <c r="EE16" s="9">
        <v>1.331</v>
      </c>
      <c r="EF16" s="9">
        <v>2.0910000000000002</v>
      </c>
      <c r="EG16" s="9">
        <v>0.54700000000000004</v>
      </c>
      <c r="EH16" s="9">
        <v>1.544</v>
      </c>
      <c r="EI16" s="9">
        <v>0.25</v>
      </c>
      <c r="EJ16" s="9">
        <v>0.13700000000000001</v>
      </c>
      <c r="EK16" s="9">
        <v>0.112</v>
      </c>
      <c r="EL16" s="9">
        <v>8.4049999999999994</v>
      </c>
      <c r="EM16" s="9">
        <v>2.74</v>
      </c>
      <c r="EN16" s="9">
        <v>5.665</v>
      </c>
      <c r="EO16" s="9">
        <v>7.9560000000000004</v>
      </c>
      <c r="EP16" s="9">
        <v>2.5720000000000001</v>
      </c>
      <c r="EQ16" s="9">
        <v>5.3840000000000003</v>
      </c>
      <c r="ER16" s="9">
        <v>5.1420000000000003</v>
      </c>
      <c r="ES16" s="9">
        <v>1.548</v>
      </c>
      <c r="ET16" s="9">
        <v>3.5939999999999999</v>
      </c>
      <c r="EU16" s="9">
        <v>2.8130000000000002</v>
      </c>
      <c r="EV16" s="9">
        <v>1.024</v>
      </c>
      <c r="EW16" s="9">
        <v>1.79</v>
      </c>
      <c r="EX16" s="9">
        <v>0.44900000000000001</v>
      </c>
      <c r="EY16" s="9">
        <v>0.16800000000000001</v>
      </c>
      <c r="EZ16" s="9">
        <v>0.28100000000000003</v>
      </c>
      <c r="FA16" s="9">
        <v>7.3460000000000001</v>
      </c>
      <c r="FB16" s="9">
        <v>3.109</v>
      </c>
      <c r="FC16" s="9">
        <v>4.2370000000000001</v>
      </c>
      <c r="FD16" s="9">
        <v>6.9240000000000004</v>
      </c>
      <c r="FE16" s="9">
        <v>2.92</v>
      </c>
      <c r="FF16" s="9">
        <v>4.0039999999999996</v>
      </c>
      <c r="FG16" s="9">
        <v>4.3019999999999996</v>
      </c>
      <c r="FH16" s="9">
        <v>1.8839999999999999</v>
      </c>
      <c r="FI16" s="9">
        <v>2.4180000000000001</v>
      </c>
      <c r="FJ16" s="9">
        <v>2.621</v>
      </c>
      <c r="FK16" s="9">
        <v>1.036</v>
      </c>
      <c r="FL16" s="9">
        <v>1.5860000000000001</v>
      </c>
      <c r="FM16" s="9">
        <v>0.42299999999999999</v>
      </c>
      <c r="FN16" s="9">
        <v>0.189</v>
      </c>
      <c r="FO16" s="9">
        <v>0.23300000000000001</v>
      </c>
      <c r="FP16" s="9">
        <v>10.778</v>
      </c>
      <c r="FQ16" s="9">
        <v>3.782</v>
      </c>
      <c r="FR16" s="9">
        <v>6.9960000000000004</v>
      </c>
      <c r="FS16" s="9">
        <v>10.576000000000001</v>
      </c>
      <c r="FT16" s="9">
        <v>3.6920000000000002</v>
      </c>
      <c r="FU16" s="9">
        <v>6.8840000000000003</v>
      </c>
      <c r="FV16" s="9">
        <v>5.1360000000000001</v>
      </c>
      <c r="FW16" s="9">
        <v>2.5310000000000001</v>
      </c>
      <c r="FX16" s="9">
        <v>2.6040000000000001</v>
      </c>
      <c r="FY16" s="9">
        <v>5.4409999999999998</v>
      </c>
      <c r="FZ16" s="9">
        <v>1.161</v>
      </c>
      <c r="GA16" s="9">
        <v>4.28</v>
      </c>
      <c r="GB16" s="9">
        <v>0.20200000000000001</v>
      </c>
      <c r="GC16" s="9">
        <v>8.8999999999999996E-2</v>
      </c>
      <c r="GD16" s="9">
        <v>0.112</v>
      </c>
      <c r="GE16" s="9">
        <v>14.266</v>
      </c>
      <c r="GF16" s="9">
        <v>5.4269999999999996</v>
      </c>
      <c r="GG16" s="9">
        <v>8.8390000000000004</v>
      </c>
      <c r="GH16" s="9">
        <v>13.692</v>
      </c>
      <c r="GI16" s="9">
        <v>5.2590000000000003</v>
      </c>
      <c r="GJ16" s="9">
        <v>8.4329999999999998</v>
      </c>
      <c r="GK16" s="9">
        <v>7.8289999999999997</v>
      </c>
      <c r="GL16" s="9">
        <v>3.383</v>
      </c>
      <c r="GM16" s="9">
        <v>4.4470000000000001</v>
      </c>
      <c r="GN16" s="9">
        <v>5.8620000000000001</v>
      </c>
      <c r="GO16" s="9">
        <v>1.8759999999999999</v>
      </c>
      <c r="GP16" s="9">
        <v>3.9870000000000001</v>
      </c>
      <c r="GQ16" s="9">
        <v>0.57499999999999996</v>
      </c>
      <c r="GR16" s="9">
        <v>0.16800000000000001</v>
      </c>
      <c r="GS16" s="9">
        <v>0.40600000000000003</v>
      </c>
      <c r="GT16" s="9">
        <v>4.8079999999999998</v>
      </c>
      <c r="GU16" s="9">
        <v>2.2320000000000002</v>
      </c>
      <c r="GV16" s="9">
        <v>2.5760000000000001</v>
      </c>
      <c r="GW16" s="9">
        <v>4.8079999999999998</v>
      </c>
      <c r="GX16" s="9">
        <v>2.2320000000000002</v>
      </c>
      <c r="GY16" s="9">
        <v>2.5760000000000001</v>
      </c>
      <c r="GZ16" s="9">
        <v>3.109</v>
      </c>
      <c r="HA16" s="9">
        <v>1.0329999999999999</v>
      </c>
      <c r="HB16" s="9">
        <v>2.0760000000000001</v>
      </c>
      <c r="HC16" s="9">
        <v>1.6990000000000001</v>
      </c>
      <c r="HD16" s="9">
        <v>1.1990000000000001</v>
      </c>
      <c r="HE16" s="9">
        <v>0.5</v>
      </c>
      <c r="HF16" s="9">
        <v>0</v>
      </c>
      <c r="HG16" s="9">
        <v>0</v>
      </c>
      <c r="HH16" s="9">
        <v>0</v>
      </c>
      <c r="HI16" s="9">
        <v>1.7090000000000001</v>
      </c>
      <c r="HJ16" s="9">
        <v>0.873</v>
      </c>
      <c r="HK16" s="9">
        <v>0.83599999999999997</v>
      </c>
      <c r="HL16" s="9">
        <v>1.3640000000000001</v>
      </c>
      <c r="HM16" s="9">
        <v>0.63500000000000001</v>
      </c>
      <c r="HN16" s="9">
        <v>0.72799999999999998</v>
      </c>
      <c r="HO16" s="9">
        <v>1.1930000000000001</v>
      </c>
      <c r="HP16" s="9">
        <v>0.63500000000000001</v>
      </c>
      <c r="HQ16" s="9">
        <v>0.55700000000000005</v>
      </c>
      <c r="HR16" s="9">
        <v>0.17100000000000001</v>
      </c>
      <c r="HS16" s="9">
        <v>0</v>
      </c>
      <c r="HT16" s="9">
        <v>0.17100000000000001</v>
      </c>
      <c r="HU16" s="9">
        <v>0.34499999999999997</v>
      </c>
      <c r="HV16" s="9">
        <v>0.23699999999999999</v>
      </c>
      <c r="HW16" s="9">
        <v>0.108</v>
      </c>
      <c r="HX16" s="9">
        <v>6.742</v>
      </c>
      <c r="HY16" s="9">
        <v>2.3479999999999999</v>
      </c>
      <c r="HZ16" s="9">
        <v>4.3949999999999996</v>
      </c>
      <c r="IA16" s="9">
        <v>6.1120000000000001</v>
      </c>
      <c r="IB16" s="9">
        <v>2.1179999999999999</v>
      </c>
      <c r="IC16" s="9">
        <v>3.9950000000000001</v>
      </c>
      <c r="ID16" s="9">
        <v>3.0950000000000002</v>
      </c>
      <c r="IE16" s="9">
        <v>0.70099999999999996</v>
      </c>
      <c r="IF16" s="9">
        <v>2.3940000000000001</v>
      </c>
      <c r="IG16" s="9">
        <v>3.0179999999999998</v>
      </c>
      <c r="IH16" s="9">
        <v>1.417</v>
      </c>
      <c r="II16" s="9">
        <v>1.601</v>
      </c>
      <c r="IJ16" s="9">
        <v>0.63</v>
      </c>
      <c r="IK16" s="9">
        <v>0.23</v>
      </c>
      <c r="IL16" s="9">
        <v>0.4</v>
      </c>
      <c r="IM16" s="9">
        <v>6.2050000000000001</v>
      </c>
      <c r="IN16" s="9">
        <v>1.984</v>
      </c>
      <c r="IO16" s="9">
        <v>4.22</v>
      </c>
      <c r="IP16" s="9">
        <v>5.5750000000000002</v>
      </c>
      <c r="IQ16" s="9">
        <v>1.754</v>
      </c>
    </row>
    <row r="17" spans="1:251">
      <c r="A17" s="10">
        <v>44228</v>
      </c>
      <c r="B17" s="9">
        <v>4.5999999999999996</v>
      </c>
      <c r="C17" s="9">
        <v>7.9790000000000001</v>
      </c>
      <c r="D17" s="9">
        <v>1.131</v>
      </c>
      <c r="E17" s="9">
        <v>0.61799999999999999</v>
      </c>
      <c r="F17" s="9">
        <v>0.51300000000000001</v>
      </c>
      <c r="G17" s="9">
        <v>38.250999999999998</v>
      </c>
      <c r="H17" s="9">
        <v>9.2910000000000004</v>
      </c>
      <c r="I17" s="9">
        <v>28.96</v>
      </c>
      <c r="J17" s="9">
        <v>35.671999999999997</v>
      </c>
      <c r="K17" s="9">
        <v>8.7919999999999998</v>
      </c>
      <c r="L17" s="9">
        <v>26.88</v>
      </c>
      <c r="M17" s="9">
        <v>14.365</v>
      </c>
      <c r="N17" s="9">
        <v>4.7060000000000004</v>
      </c>
      <c r="O17" s="9">
        <v>9.6590000000000007</v>
      </c>
      <c r="P17" s="9">
        <v>21.306000000000001</v>
      </c>
      <c r="Q17" s="9">
        <v>4.0860000000000003</v>
      </c>
      <c r="R17" s="9">
        <v>17.22</v>
      </c>
      <c r="S17" s="9">
        <v>2.5790000000000002</v>
      </c>
      <c r="T17" s="9">
        <v>0.499</v>
      </c>
      <c r="U17" s="9">
        <v>2.08</v>
      </c>
      <c r="V17" s="9">
        <v>40.331000000000003</v>
      </c>
      <c r="W17" s="9">
        <v>12.214</v>
      </c>
      <c r="X17" s="9">
        <v>28.117000000000001</v>
      </c>
      <c r="Y17" s="9">
        <v>38.243000000000002</v>
      </c>
      <c r="Z17" s="9">
        <v>11.45</v>
      </c>
      <c r="AA17" s="9">
        <v>26.792999999999999</v>
      </c>
      <c r="AB17" s="9">
        <v>17.873999999999999</v>
      </c>
      <c r="AC17" s="9">
        <v>7.3319999999999999</v>
      </c>
      <c r="AD17" s="9">
        <v>10.541</v>
      </c>
      <c r="AE17" s="9">
        <v>20.369</v>
      </c>
      <c r="AF17" s="9">
        <v>4.1180000000000003</v>
      </c>
      <c r="AG17" s="9">
        <v>16.251000000000001</v>
      </c>
      <c r="AH17" s="9">
        <v>2.089</v>
      </c>
      <c r="AI17" s="9">
        <v>0.76400000000000001</v>
      </c>
      <c r="AJ17" s="9">
        <v>1.3240000000000001</v>
      </c>
      <c r="AK17" s="9">
        <v>11.388</v>
      </c>
      <c r="AL17" s="9">
        <v>3.29</v>
      </c>
      <c r="AM17" s="9">
        <v>8.0980000000000008</v>
      </c>
      <c r="AN17" s="9">
        <v>11.388</v>
      </c>
      <c r="AO17" s="9">
        <v>3.29</v>
      </c>
      <c r="AP17" s="9">
        <v>8.0980000000000008</v>
      </c>
      <c r="AQ17" s="9">
        <v>6.0579999999999998</v>
      </c>
      <c r="AR17" s="9">
        <v>1.9570000000000001</v>
      </c>
      <c r="AS17" s="9">
        <v>4.0999999999999996</v>
      </c>
      <c r="AT17" s="9">
        <v>5.33</v>
      </c>
      <c r="AU17" s="9">
        <v>1.333</v>
      </c>
      <c r="AV17" s="9">
        <v>3.9969999999999999</v>
      </c>
      <c r="AW17" s="9">
        <v>0</v>
      </c>
      <c r="AX17" s="9">
        <v>0</v>
      </c>
      <c r="AY17" s="9">
        <v>0</v>
      </c>
      <c r="AZ17" s="9">
        <v>5.6909999999999998</v>
      </c>
      <c r="BA17" s="9">
        <v>2.9289999999999998</v>
      </c>
      <c r="BB17" s="9">
        <v>2.7610000000000001</v>
      </c>
      <c r="BC17" s="9">
        <v>5.415</v>
      </c>
      <c r="BD17" s="9">
        <v>2.653</v>
      </c>
      <c r="BE17" s="9">
        <v>2.7610000000000001</v>
      </c>
      <c r="BF17" s="9">
        <v>3.6179999999999999</v>
      </c>
      <c r="BG17" s="9">
        <v>1.7150000000000001</v>
      </c>
      <c r="BH17" s="9">
        <v>1.903</v>
      </c>
      <c r="BI17" s="9">
        <v>1.796</v>
      </c>
      <c r="BJ17" s="9">
        <v>0.93799999999999994</v>
      </c>
      <c r="BK17" s="9">
        <v>0.85799999999999998</v>
      </c>
      <c r="BL17" s="9">
        <v>0.27600000000000002</v>
      </c>
      <c r="BM17" s="9">
        <v>0.27600000000000002</v>
      </c>
      <c r="BN17" s="9">
        <v>0</v>
      </c>
      <c r="BO17" s="9">
        <v>25.346</v>
      </c>
      <c r="BP17" s="9">
        <v>10.862</v>
      </c>
      <c r="BQ17" s="9">
        <v>14.484</v>
      </c>
      <c r="BR17" s="9">
        <v>23.873999999999999</v>
      </c>
      <c r="BS17" s="9">
        <v>10.459</v>
      </c>
      <c r="BT17" s="9">
        <v>13.416</v>
      </c>
      <c r="BU17" s="9">
        <v>13.48</v>
      </c>
      <c r="BV17" s="9">
        <v>5.8970000000000002</v>
      </c>
      <c r="BW17" s="9">
        <v>7.5830000000000002</v>
      </c>
      <c r="BX17" s="9">
        <v>10.395</v>
      </c>
      <c r="BY17" s="9">
        <v>4.5620000000000003</v>
      </c>
      <c r="BZ17" s="9">
        <v>5.8330000000000002</v>
      </c>
      <c r="CA17" s="9">
        <v>1.472</v>
      </c>
      <c r="CB17" s="9">
        <v>0.40400000000000003</v>
      </c>
      <c r="CC17" s="9">
        <v>1.0680000000000001</v>
      </c>
      <c r="CD17" s="9">
        <v>21.978000000000002</v>
      </c>
      <c r="CE17" s="9">
        <v>9.2080000000000002</v>
      </c>
      <c r="CF17" s="9">
        <v>12.77</v>
      </c>
      <c r="CG17" s="9">
        <v>20.864000000000001</v>
      </c>
      <c r="CH17" s="9">
        <v>9.07</v>
      </c>
      <c r="CI17" s="9">
        <v>11.795</v>
      </c>
      <c r="CJ17" s="9">
        <v>12.593999999999999</v>
      </c>
      <c r="CK17" s="9">
        <v>5.5229999999999997</v>
      </c>
      <c r="CL17" s="9">
        <v>7.07</v>
      </c>
      <c r="CM17" s="9">
        <v>8.27</v>
      </c>
      <c r="CN17" s="9">
        <v>3.5459999999999998</v>
      </c>
      <c r="CO17" s="9">
        <v>4.7240000000000002</v>
      </c>
      <c r="CP17" s="9">
        <v>1.1140000000000001</v>
      </c>
      <c r="CQ17" s="9">
        <v>0.13800000000000001</v>
      </c>
      <c r="CR17" s="9">
        <v>0.97599999999999998</v>
      </c>
      <c r="CS17" s="9">
        <v>3.3679999999999999</v>
      </c>
      <c r="CT17" s="9">
        <v>1.655</v>
      </c>
      <c r="CU17" s="9">
        <v>1.7130000000000001</v>
      </c>
      <c r="CV17" s="9">
        <v>3.01</v>
      </c>
      <c r="CW17" s="9">
        <v>1.389</v>
      </c>
      <c r="CX17" s="9">
        <v>1.621</v>
      </c>
      <c r="CY17" s="9">
        <v>0.88600000000000001</v>
      </c>
      <c r="CZ17" s="9">
        <v>0.373</v>
      </c>
      <c r="DA17" s="9">
        <v>0.51200000000000001</v>
      </c>
      <c r="DB17" s="9">
        <v>2.1240000000000001</v>
      </c>
      <c r="DC17" s="9">
        <v>1.016</v>
      </c>
      <c r="DD17" s="9">
        <v>1.109</v>
      </c>
      <c r="DE17" s="9">
        <v>0.35799999999999998</v>
      </c>
      <c r="DF17" s="9">
        <v>0.26600000000000001</v>
      </c>
      <c r="DG17" s="9">
        <v>9.1999999999999998E-2</v>
      </c>
      <c r="DH17" s="9">
        <v>7.2489999999999997</v>
      </c>
      <c r="DI17" s="9">
        <v>2.081</v>
      </c>
      <c r="DJ17" s="9">
        <v>5.1680000000000001</v>
      </c>
      <c r="DK17" s="9">
        <v>6.8970000000000002</v>
      </c>
      <c r="DL17" s="9">
        <v>1.954</v>
      </c>
      <c r="DM17" s="9">
        <v>4.944</v>
      </c>
      <c r="DN17" s="9">
        <v>2.89</v>
      </c>
      <c r="DO17" s="9">
        <v>0.74099999999999999</v>
      </c>
      <c r="DP17" s="9">
        <v>2.149</v>
      </c>
      <c r="DQ17" s="9">
        <v>4.0069999999999997</v>
      </c>
      <c r="DR17" s="9">
        <v>1.2130000000000001</v>
      </c>
      <c r="DS17" s="9">
        <v>2.7949999999999999</v>
      </c>
      <c r="DT17" s="9">
        <v>0.35199999999999998</v>
      </c>
      <c r="DU17" s="9">
        <v>0.127</v>
      </c>
      <c r="DV17" s="9">
        <v>0.224</v>
      </c>
      <c r="DW17" s="9">
        <v>3.8010000000000002</v>
      </c>
      <c r="DX17" s="9">
        <v>1.113</v>
      </c>
      <c r="DY17" s="9">
        <v>2.6890000000000001</v>
      </c>
      <c r="DZ17" s="9">
        <v>3.4889999999999999</v>
      </c>
      <c r="EA17" s="9">
        <v>1.113</v>
      </c>
      <c r="EB17" s="9">
        <v>2.3769999999999998</v>
      </c>
      <c r="EC17" s="9">
        <v>2.0529999999999999</v>
      </c>
      <c r="ED17" s="9">
        <v>0.69799999999999995</v>
      </c>
      <c r="EE17" s="9">
        <v>1.3560000000000001</v>
      </c>
      <c r="EF17" s="9">
        <v>1.4359999999999999</v>
      </c>
      <c r="EG17" s="9">
        <v>0.41499999999999998</v>
      </c>
      <c r="EH17" s="9">
        <v>1.0209999999999999</v>
      </c>
      <c r="EI17" s="9">
        <v>0.312</v>
      </c>
      <c r="EJ17" s="9">
        <v>0</v>
      </c>
      <c r="EK17" s="9">
        <v>0.312</v>
      </c>
      <c r="EL17" s="9">
        <v>8.91</v>
      </c>
      <c r="EM17" s="9">
        <v>4.1639999999999997</v>
      </c>
      <c r="EN17" s="9">
        <v>4.7469999999999999</v>
      </c>
      <c r="EO17" s="9">
        <v>8.2210000000000001</v>
      </c>
      <c r="EP17" s="9">
        <v>3.887</v>
      </c>
      <c r="EQ17" s="9">
        <v>4.3339999999999996</v>
      </c>
      <c r="ER17" s="9">
        <v>5.5570000000000004</v>
      </c>
      <c r="ES17" s="9">
        <v>2.4950000000000001</v>
      </c>
      <c r="ET17" s="9">
        <v>3.0609999999999999</v>
      </c>
      <c r="EU17" s="9">
        <v>2.6640000000000001</v>
      </c>
      <c r="EV17" s="9">
        <v>1.391</v>
      </c>
      <c r="EW17" s="9">
        <v>1.2729999999999999</v>
      </c>
      <c r="EX17" s="9">
        <v>0.69</v>
      </c>
      <c r="EY17" s="9">
        <v>0.27700000000000002</v>
      </c>
      <c r="EZ17" s="9">
        <v>0.41299999999999998</v>
      </c>
      <c r="FA17" s="9">
        <v>5.3860000000000001</v>
      </c>
      <c r="FB17" s="9">
        <v>3.5049999999999999</v>
      </c>
      <c r="FC17" s="9">
        <v>1.88</v>
      </c>
      <c r="FD17" s="9">
        <v>5.2670000000000003</v>
      </c>
      <c r="FE17" s="9">
        <v>3.5049999999999999</v>
      </c>
      <c r="FF17" s="9">
        <v>1.762</v>
      </c>
      <c r="FG17" s="9">
        <v>2.9790000000000001</v>
      </c>
      <c r="FH17" s="9">
        <v>1.9630000000000001</v>
      </c>
      <c r="FI17" s="9">
        <v>1.0169999999999999</v>
      </c>
      <c r="FJ17" s="9">
        <v>2.2869999999999999</v>
      </c>
      <c r="FK17" s="9">
        <v>1.5429999999999999</v>
      </c>
      <c r="FL17" s="9">
        <v>0.745</v>
      </c>
      <c r="FM17" s="9">
        <v>0.11899999999999999</v>
      </c>
      <c r="FN17" s="9">
        <v>0</v>
      </c>
      <c r="FO17" s="9">
        <v>0.11899999999999999</v>
      </c>
      <c r="FP17" s="9">
        <v>7.7370000000000001</v>
      </c>
      <c r="FQ17" s="9">
        <v>2.5089999999999999</v>
      </c>
      <c r="FR17" s="9">
        <v>5.2279999999999998</v>
      </c>
      <c r="FS17" s="9">
        <v>7.12</v>
      </c>
      <c r="FT17" s="9">
        <v>2.3809999999999998</v>
      </c>
      <c r="FU17" s="9">
        <v>4.7389999999999999</v>
      </c>
      <c r="FV17" s="9">
        <v>3.117</v>
      </c>
      <c r="FW17" s="9">
        <v>1.028</v>
      </c>
      <c r="FX17" s="9">
        <v>2.089</v>
      </c>
      <c r="FY17" s="9">
        <v>4.0039999999999996</v>
      </c>
      <c r="FZ17" s="9">
        <v>1.3540000000000001</v>
      </c>
      <c r="GA17" s="9">
        <v>2.65</v>
      </c>
      <c r="GB17" s="9">
        <v>0.61699999999999999</v>
      </c>
      <c r="GC17" s="9">
        <v>0.127</v>
      </c>
      <c r="GD17" s="9">
        <v>0.49</v>
      </c>
      <c r="GE17" s="9">
        <v>10.545999999999999</v>
      </c>
      <c r="GF17" s="9">
        <v>4.7919999999999998</v>
      </c>
      <c r="GG17" s="9">
        <v>5.7539999999999996</v>
      </c>
      <c r="GH17" s="9">
        <v>9.9469999999999992</v>
      </c>
      <c r="GI17" s="9">
        <v>4.6529999999999996</v>
      </c>
      <c r="GJ17" s="9">
        <v>5.2939999999999996</v>
      </c>
      <c r="GK17" s="9">
        <v>5.4189999999999996</v>
      </c>
      <c r="GL17" s="9">
        <v>2.5150000000000001</v>
      </c>
      <c r="GM17" s="9">
        <v>2.9039999999999999</v>
      </c>
      <c r="GN17" s="9">
        <v>4.5289999999999999</v>
      </c>
      <c r="GO17" s="9">
        <v>2.1389999999999998</v>
      </c>
      <c r="GP17" s="9">
        <v>2.39</v>
      </c>
      <c r="GQ17" s="9">
        <v>0.59799999999999998</v>
      </c>
      <c r="GR17" s="9">
        <v>0.13900000000000001</v>
      </c>
      <c r="GS17" s="9">
        <v>0.46</v>
      </c>
      <c r="GT17" s="9">
        <v>5.7590000000000003</v>
      </c>
      <c r="GU17" s="9">
        <v>2.722</v>
      </c>
      <c r="GV17" s="9">
        <v>3.0369999999999999</v>
      </c>
      <c r="GW17" s="9">
        <v>5.5030000000000001</v>
      </c>
      <c r="GX17" s="9">
        <v>2.5840000000000001</v>
      </c>
      <c r="GY17" s="9">
        <v>2.919</v>
      </c>
      <c r="GZ17" s="9">
        <v>4.0750000000000002</v>
      </c>
      <c r="HA17" s="9">
        <v>1.7969999999999999</v>
      </c>
      <c r="HB17" s="9">
        <v>2.278</v>
      </c>
      <c r="HC17" s="9">
        <v>1.427</v>
      </c>
      <c r="HD17" s="9">
        <v>0.78700000000000003</v>
      </c>
      <c r="HE17" s="9">
        <v>0.64100000000000001</v>
      </c>
      <c r="HF17" s="9">
        <v>0.25700000000000001</v>
      </c>
      <c r="HG17" s="9">
        <v>0.13800000000000001</v>
      </c>
      <c r="HH17" s="9">
        <v>0.11899999999999999</v>
      </c>
      <c r="HI17" s="9">
        <v>1.304</v>
      </c>
      <c r="HJ17" s="9">
        <v>0.84</v>
      </c>
      <c r="HK17" s="9">
        <v>0.46400000000000002</v>
      </c>
      <c r="HL17" s="9">
        <v>1.304</v>
      </c>
      <c r="HM17" s="9">
        <v>0.84</v>
      </c>
      <c r="HN17" s="9">
        <v>0.46400000000000002</v>
      </c>
      <c r="HO17" s="9">
        <v>0.86899999999999999</v>
      </c>
      <c r="HP17" s="9">
        <v>0.55700000000000005</v>
      </c>
      <c r="HQ17" s="9">
        <v>0.312</v>
      </c>
      <c r="HR17" s="9">
        <v>0.435</v>
      </c>
      <c r="HS17" s="9">
        <v>0.28299999999999997</v>
      </c>
      <c r="HT17" s="9">
        <v>0.152</v>
      </c>
      <c r="HU17" s="9">
        <v>0</v>
      </c>
      <c r="HV17" s="9">
        <v>0</v>
      </c>
      <c r="HW17" s="9">
        <v>0</v>
      </c>
      <c r="HX17" s="9">
        <v>5.7869999999999999</v>
      </c>
      <c r="HY17" s="9">
        <v>2.7679999999999998</v>
      </c>
      <c r="HZ17" s="9">
        <v>3.0190000000000001</v>
      </c>
      <c r="IA17" s="9">
        <v>5.3090000000000002</v>
      </c>
      <c r="IB17" s="9">
        <v>2.6019999999999999</v>
      </c>
      <c r="IC17" s="9">
        <v>2.706</v>
      </c>
      <c r="ID17" s="9">
        <v>3.1059999999999999</v>
      </c>
      <c r="IE17" s="9">
        <v>1.1519999999999999</v>
      </c>
      <c r="IF17" s="9">
        <v>1.954</v>
      </c>
      <c r="IG17" s="9">
        <v>2.2029999999999998</v>
      </c>
      <c r="IH17" s="9">
        <v>1.45</v>
      </c>
      <c r="II17" s="9">
        <v>0.753</v>
      </c>
      <c r="IJ17" s="9">
        <v>0.47899999999999998</v>
      </c>
      <c r="IK17" s="9">
        <v>0.16500000000000001</v>
      </c>
      <c r="IL17" s="9">
        <v>0.313</v>
      </c>
      <c r="IM17" s="9">
        <v>4.6319999999999997</v>
      </c>
      <c r="IN17" s="9">
        <v>1.9890000000000001</v>
      </c>
      <c r="IO17" s="9">
        <v>2.6429999999999998</v>
      </c>
      <c r="IP17" s="9">
        <v>4.2430000000000003</v>
      </c>
      <c r="IQ17" s="9">
        <v>1.9139999999999999</v>
      </c>
    </row>
    <row r="18" spans="1:251">
      <c r="A18" s="10">
        <v>44593</v>
      </c>
      <c r="B18" s="9">
        <v>5.1710000000000003</v>
      </c>
      <c r="C18" s="9">
        <v>6.8769999999999998</v>
      </c>
      <c r="D18" s="9">
        <v>1.3009999999999999</v>
      </c>
      <c r="E18" s="9">
        <v>1.3009999999999999</v>
      </c>
      <c r="F18" s="9">
        <v>0</v>
      </c>
      <c r="G18" s="9">
        <v>35.613</v>
      </c>
      <c r="H18" s="9">
        <v>9.5809999999999995</v>
      </c>
      <c r="I18" s="9">
        <v>26.032</v>
      </c>
      <c r="J18" s="9">
        <v>32.744999999999997</v>
      </c>
      <c r="K18" s="9">
        <v>9.2110000000000003</v>
      </c>
      <c r="L18" s="9">
        <v>23.533999999999999</v>
      </c>
      <c r="M18" s="9">
        <v>13.981</v>
      </c>
      <c r="N18" s="9">
        <v>5.2489999999999997</v>
      </c>
      <c r="O18" s="9">
        <v>8.7319999999999993</v>
      </c>
      <c r="P18" s="9">
        <v>18.763999999999999</v>
      </c>
      <c r="Q18" s="9">
        <v>3.9620000000000002</v>
      </c>
      <c r="R18" s="9">
        <v>14.802</v>
      </c>
      <c r="S18" s="9">
        <v>2.8679999999999999</v>
      </c>
      <c r="T18" s="9">
        <v>0.37</v>
      </c>
      <c r="U18" s="9">
        <v>2.4980000000000002</v>
      </c>
      <c r="V18" s="9">
        <v>40.018999999999998</v>
      </c>
      <c r="W18" s="9">
        <v>15.416</v>
      </c>
      <c r="X18" s="9">
        <v>24.603000000000002</v>
      </c>
      <c r="Y18" s="9">
        <v>38.561999999999998</v>
      </c>
      <c r="Z18" s="9">
        <v>15.416</v>
      </c>
      <c r="AA18" s="9">
        <v>23.145</v>
      </c>
      <c r="AB18" s="9">
        <v>16.169</v>
      </c>
      <c r="AC18" s="9">
        <v>5.9749999999999996</v>
      </c>
      <c r="AD18" s="9">
        <v>10.194000000000001</v>
      </c>
      <c r="AE18" s="9">
        <v>22.393000000000001</v>
      </c>
      <c r="AF18" s="9">
        <v>9.4410000000000007</v>
      </c>
      <c r="AG18" s="9">
        <v>12.951000000000001</v>
      </c>
      <c r="AH18" s="9">
        <v>1.458</v>
      </c>
      <c r="AI18" s="9">
        <v>0</v>
      </c>
      <c r="AJ18" s="9">
        <v>1.458</v>
      </c>
      <c r="AK18" s="9">
        <v>13.968</v>
      </c>
      <c r="AL18" s="9">
        <v>5.8</v>
      </c>
      <c r="AM18" s="9">
        <v>8.1679999999999993</v>
      </c>
      <c r="AN18" s="9">
        <v>12.763</v>
      </c>
      <c r="AO18" s="9">
        <v>4.9630000000000001</v>
      </c>
      <c r="AP18" s="9">
        <v>7.8</v>
      </c>
      <c r="AQ18" s="9">
        <v>7.9560000000000004</v>
      </c>
      <c r="AR18" s="9">
        <v>3.7210000000000001</v>
      </c>
      <c r="AS18" s="9">
        <v>4.2350000000000003</v>
      </c>
      <c r="AT18" s="9">
        <v>4.8070000000000004</v>
      </c>
      <c r="AU18" s="9">
        <v>1.242</v>
      </c>
      <c r="AV18" s="9">
        <v>3.5649999999999999</v>
      </c>
      <c r="AW18" s="9">
        <v>1.2050000000000001</v>
      </c>
      <c r="AX18" s="9">
        <v>0.83699999999999997</v>
      </c>
      <c r="AY18" s="9">
        <v>0.36699999999999999</v>
      </c>
      <c r="AZ18" s="9">
        <v>4.2069999999999999</v>
      </c>
      <c r="BA18" s="9">
        <v>1.01</v>
      </c>
      <c r="BB18" s="9">
        <v>3.1960000000000002</v>
      </c>
      <c r="BC18" s="9">
        <v>3.7429999999999999</v>
      </c>
      <c r="BD18" s="9">
        <v>0.54600000000000004</v>
      </c>
      <c r="BE18" s="9">
        <v>3.1960000000000002</v>
      </c>
      <c r="BF18" s="9">
        <v>1.962</v>
      </c>
      <c r="BG18" s="9">
        <v>0.54600000000000004</v>
      </c>
      <c r="BH18" s="9">
        <v>1.4159999999999999</v>
      </c>
      <c r="BI18" s="9">
        <v>1.78</v>
      </c>
      <c r="BJ18" s="9">
        <v>0</v>
      </c>
      <c r="BK18" s="9">
        <v>1.78</v>
      </c>
      <c r="BL18" s="9">
        <v>0.46400000000000002</v>
      </c>
      <c r="BM18" s="9">
        <v>0.46400000000000002</v>
      </c>
      <c r="BN18" s="9">
        <v>0</v>
      </c>
      <c r="BO18" s="9">
        <v>20.745000000000001</v>
      </c>
      <c r="BP18" s="9">
        <v>7.56</v>
      </c>
      <c r="BQ18" s="9">
        <v>13.185</v>
      </c>
      <c r="BR18" s="9">
        <v>19.526</v>
      </c>
      <c r="BS18" s="9">
        <v>7.2930000000000001</v>
      </c>
      <c r="BT18" s="9">
        <v>12.233000000000001</v>
      </c>
      <c r="BU18" s="9">
        <v>9.1739999999999995</v>
      </c>
      <c r="BV18" s="9">
        <v>3.69</v>
      </c>
      <c r="BW18" s="9">
        <v>5.484</v>
      </c>
      <c r="BX18" s="9">
        <v>10.352</v>
      </c>
      <c r="BY18" s="9">
        <v>3.6030000000000002</v>
      </c>
      <c r="BZ18" s="9">
        <v>6.7489999999999997</v>
      </c>
      <c r="CA18" s="9">
        <v>1.2190000000000001</v>
      </c>
      <c r="CB18" s="9">
        <v>0.26800000000000002</v>
      </c>
      <c r="CC18" s="9">
        <v>0.95099999999999996</v>
      </c>
      <c r="CD18" s="9">
        <v>17.611999999999998</v>
      </c>
      <c r="CE18" s="9">
        <v>6.2439999999999998</v>
      </c>
      <c r="CF18" s="9">
        <v>11.368</v>
      </c>
      <c r="CG18" s="9">
        <v>16.783000000000001</v>
      </c>
      <c r="CH18" s="9">
        <v>6.125</v>
      </c>
      <c r="CI18" s="9">
        <v>10.657999999999999</v>
      </c>
      <c r="CJ18" s="9">
        <v>8.2609999999999992</v>
      </c>
      <c r="CK18" s="9">
        <v>3.254</v>
      </c>
      <c r="CL18" s="9">
        <v>5.0069999999999997</v>
      </c>
      <c r="CM18" s="9">
        <v>8.5220000000000002</v>
      </c>
      <c r="CN18" s="9">
        <v>2.871</v>
      </c>
      <c r="CO18" s="9">
        <v>5.6509999999999998</v>
      </c>
      <c r="CP18" s="9">
        <v>0.82899999999999996</v>
      </c>
      <c r="CQ18" s="9">
        <v>0.11899999999999999</v>
      </c>
      <c r="CR18" s="9">
        <v>0.70899999999999996</v>
      </c>
      <c r="CS18" s="9">
        <v>3.1339999999999999</v>
      </c>
      <c r="CT18" s="9">
        <v>1.3160000000000001</v>
      </c>
      <c r="CU18" s="9">
        <v>1.8169999999999999</v>
      </c>
      <c r="CV18" s="9">
        <v>2.7429999999999999</v>
      </c>
      <c r="CW18" s="9">
        <v>1.1679999999999999</v>
      </c>
      <c r="CX18" s="9">
        <v>1.575</v>
      </c>
      <c r="CY18" s="9">
        <v>0.91400000000000003</v>
      </c>
      <c r="CZ18" s="9">
        <v>0.436</v>
      </c>
      <c r="DA18" s="9">
        <v>0.47699999999999998</v>
      </c>
      <c r="DB18" s="9">
        <v>1.83</v>
      </c>
      <c r="DC18" s="9">
        <v>0.73199999999999998</v>
      </c>
      <c r="DD18" s="9">
        <v>1.0980000000000001</v>
      </c>
      <c r="DE18" s="9">
        <v>0.39</v>
      </c>
      <c r="DF18" s="9">
        <v>0.14799999999999999</v>
      </c>
      <c r="DG18" s="9">
        <v>0.24199999999999999</v>
      </c>
      <c r="DH18" s="9">
        <v>6.11</v>
      </c>
      <c r="DI18" s="9">
        <v>1.782</v>
      </c>
      <c r="DJ18" s="9">
        <v>4.327</v>
      </c>
      <c r="DK18" s="9">
        <v>5.327</v>
      </c>
      <c r="DL18" s="9">
        <v>1.5149999999999999</v>
      </c>
      <c r="DM18" s="9">
        <v>3.8119999999999998</v>
      </c>
      <c r="DN18" s="9">
        <v>1.748</v>
      </c>
      <c r="DO18" s="9">
        <v>0.48299999999999998</v>
      </c>
      <c r="DP18" s="9">
        <v>1.266</v>
      </c>
      <c r="DQ18" s="9">
        <v>3.5779999999999998</v>
      </c>
      <c r="DR18" s="9">
        <v>1.032</v>
      </c>
      <c r="DS18" s="9">
        <v>2.5459999999999998</v>
      </c>
      <c r="DT18" s="9">
        <v>0.78300000000000003</v>
      </c>
      <c r="DU18" s="9">
        <v>0.26800000000000002</v>
      </c>
      <c r="DV18" s="9">
        <v>0.51500000000000001</v>
      </c>
      <c r="DW18" s="9">
        <v>3.121</v>
      </c>
      <c r="DX18" s="9">
        <v>0.97699999999999998</v>
      </c>
      <c r="DY18" s="9">
        <v>2.1440000000000001</v>
      </c>
      <c r="DZ18" s="9">
        <v>3.121</v>
      </c>
      <c r="EA18" s="9">
        <v>0.97699999999999998</v>
      </c>
      <c r="EB18" s="9">
        <v>2.1440000000000001</v>
      </c>
      <c r="EC18" s="9">
        <v>1.43</v>
      </c>
      <c r="ED18" s="9">
        <v>0.33600000000000002</v>
      </c>
      <c r="EE18" s="9">
        <v>1.0940000000000001</v>
      </c>
      <c r="EF18" s="9">
        <v>1.6910000000000001</v>
      </c>
      <c r="EG18" s="9">
        <v>0.64100000000000001</v>
      </c>
      <c r="EH18" s="9">
        <v>1.05</v>
      </c>
      <c r="EI18" s="9">
        <v>0</v>
      </c>
      <c r="EJ18" s="9">
        <v>0</v>
      </c>
      <c r="EK18" s="9">
        <v>0</v>
      </c>
      <c r="EL18" s="9">
        <v>7.0049999999999999</v>
      </c>
      <c r="EM18" s="9">
        <v>2.1320000000000001</v>
      </c>
      <c r="EN18" s="9">
        <v>4.8730000000000002</v>
      </c>
      <c r="EO18" s="9">
        <v>6.7069999999999999</v>
      </c>
      <c r="EP18" s="9">
        <v>2.1320000000000001</v>
      </c>
      <c r="EQ18" s="9">
        <v>4.5750000000000002</v>
      </c>
      <c r="ER18" s="9">
        <v>3.661</v>
      </c>
      <c r="ES18" s="9">
        <v>1.4219999999999999</v>
      </c>
      <c r="ET18" s="9">
        <v>2.2389999999999999</v>
      </c>
      <c r="EU18" s="9">
        <v>3.0459999999999998</v>
      </c>
      <c r="EV18" s="9">
        <v>0.71</v>
      </c>
      <c r="EW18" s="9">
        <v>2.3359999999999999</v>
      </c>
      <c r="EX18" s="9">
        <v>0.29799999999999999</v>
      </c>
      <c r="EY18" s="9">
        <v>0</v>
      </c>
      <c r="EZ18" s="9">
        <v>0.29799999999999999</v>
      </c>
      <c r="FA18" s="9">
        <v>4.51</v>
      </c>
      <c r="FB18" s="9">
        <v>2.669</v>
      </c>
      <c r="FC18" s="9">
        <v>1.841</v>
      </c>
      <c r="FD18" s="9">
        <v>4.3719999999999999</v>
      </c>
      <c r="FE18" s="9">
        <v>2.669</v>
      </c>
      <c r="FF18" s="9">
        <v>1.7030000000000001</v>
      </c>
      <c r="FG18" s="9">
        <v>2.335</v>
      </c>
      <c r="FH18" s="9">
        <v>1.45</v>
      </c>
      <c r="FI18" s="9">
        <v>0.88600000000000001</v>
      </c>
      <c r="FJ18" s="9">
        <v>2.0369999999999999</v>
      </c>
      <c r="FK18" s="9">
        <v>1.2190000000000001</v>
      </c>
      <c r="FL18" s="9">
        <v>0.81699999999999995</v>
      </c>
      <c r="FM18" s="9">
        <v>0.13800000000000001</v>
      </c>
      <c r="FN18" s="9">
        <v>0</v>
      </c>
      <c r="FO18" s="9">
        <v>0.13800000000000001</v>
      </c>
      <c r="FP18" s="9">
        <v>7.2610000000000001</v>
      </c>
      <c r="FQ18" s="9">
        <v>2.077</v>
      </c>
      <c r="FR18" s="9">
        <v>5.1829999999999998</v>
      </c>
      <c r="FS18" s="9">
        <v>6.5819999999999999</v>
      </c>
      <c r="FT18" s="9">
        <v>1.81</v>
      </c>
      <c r="FU18" s="9">
        <v>4.7720000000000002</v>
      </c>
      <c r="FV18" s="9">
        <v>1.5620000000000001</v>
      </c>
      <c r="FW18" s="9">
        <v>0.46</v>
      </c>
      <c r="FX18" s="9">
        <v>1.1020000000000001</v>
      </c>
      <c r="FY18" s="9">
        <v>5.0199999999999996</v>
      </c>
      <c r="FZ18" s="9">
        <v>1.35</v>
      </c>
      <c r="GA18" s="9">
        <v>3.67</v>
      </c>
      <c r="GB18" s="9">
        <v>0.67900000000000005</v>
      </c>
      <c r="GC18" s="9">
        <v>0.26800000000000002</v>
      </c>
      <c r="GD18" s="9">
        <v>0.41099999999999998</v>
      </c>
      <c r="GE18" s="9">
        <v>9.5009999999999994</v>
      </c>
      <c r="GF18" s="9">
        <v>3.4630000000000001</v>
      </c>
      <c r="GG18" s="9">
        <v>6.0369999999999999</v>
      </c>
      <c r="GH18" s="9">
        <v>9.0649999999999995</v>
      </c>
      <c r="GI18" s="9">
        <v>3.4630000000000001</v>
      </c>
      <c r="GJ18" s="9">
        <v>5.601</v>
      </c>
      <c r="GK18" s="9">
        <v>5.1589999999999998</v>
      </c>
      <c r="GL18" s="9">
        <v>1.9179999999999999</v>
      </c>
      <c r="GM18" s="9">
        <v>3.2410000000000001</v>
      </c>
      <c r="GN18" s="9">
        <v>3.9049999999999998</v>
      </c>
      <c r="GO18" s="9">
        <v>1.5449999999999999</v>
      </c>
      <c r="GP18" s="9">
        <v>2.36</v>
      </c>
      <c r="GQ18" s="9">
        <v>0.436</v>
      </c>
      <c r="GR18" s="9">
        <v>0</v>
      </c>
      <c r="GS18" s="9">
        <v>0.436</v>
      </c>
      <c r="GT18" s="9">
        <v>2.6840000000000002</v>
      </c>
      <c r="GU18" s="9">
        <v>1.19</v>
      </c>
      <c r="GV18" s="9">
        <v>1.494</v>
      </c>
      <c r="GW18" s="9">
        <v>2.58</v>
      </c>
      <c r="GX18" s="9">
        <v>1.19</v>
      </c>
      <c r="GY18" s="9">
        <v>1.39</v>
      </c>
      <c r="GZ18" s="9">
        <v>1.5669999999999999</v>
      </c>
      <c r="HA18" s="9">
        <v>0.89500000000000002</v>
      </c>
      <c r="HB18" s="9">
        <v>0.67100000000000004</v>
      </c>
      <c r="HC18" s="9">
        <v>1.0129999999999999</v>
      </c>
      <c r="HD18" s="9">
        <v>0.29499999999999998</v>
      </c>
      <c r="HE18" s="9">
        <v>0.71799999999999997</v>
      </c>
      <c r="HF18" s="9">
        <v>0.104</v>
      </c>
      <c r="HG18" s="9">
        <v>0</v>
      </c>
      <c r="HH18" s="9">
        <v>0.104</v>
      </c>
      <c r="HI18" s="9">
        <v>1.3</v>
      </c>
      <c r="HJ18" s="9">
        <v>0.82899999999999996</v>
      </c>
      <c r="HK18" s="9">
        <v>0.47</v>
      </c>
      <c r="HL18" s="9">
        <v>1.3</v>
      </c>
      <c r="HM18" s="9">
        <v>0.82899999999999996</v>
      </c>
      <c r="HN18" s="9">
        <v>0.47</v>
      </c>
      <c r="HO18" s="9">
        <v>0.88700000000000001</v>
      </c>
      <c r="HP18" s="9">
        <v>0.41599999999999998</v>
      </c>
      <c r="HQ18" s="9">
        <v>0.47</v>
      </c>
      <c r="HR18" s="9">
        <v>0.41299999999999998</v>
      </c>
      <c r="HS18" s="9">
        <v>0.41299999999999998</v>
      </c>
      <c r="HT18" s="9">
        <v>0</v>
      </c>
      <c r="HU18" s="9">
        <v>0</v>
      </c>
      <c r="HV18" s="9">
        <v>0</v>
      </c>
      <c r="HW18" s="9">
        <v>0</v>
      </c>
      <c r="HX18" s="9">
        <v>6.2220000000000004</v>
      </c>
      <c r="HY18" s="9">
        <v>2.9140000000000001</v>
      </c>
      <c r="HZ18" s="9">
        <v>3.3079999999999998</v>
      </c>
      <c r="IA18" s="9">
        <v>5.78</v>
      </c>
      <c r="IB18" s="9">
        <v>2.4729999999999999</v>
      </c>
      <c r="IC18" s="9">
        <v>3.3079999999999998</v>
      </c>
      <c r="ID18" s="9">
        <v>3.601</v>
      </c>
      <c r="IE18" s="9">
        <v>1.61</v>
      </c>
      <c r="IF18" s="9">
        <v>1.99</v>
      </c>
      <c r="IG18" s="9">
        <v>2.1800000000000002</v>
      </c>
      <c r="IH18" s="9">
        <v>0.86199999999999999</v>
      </c>
      <c r="II18" s="9">
        <v>1.3169999999999999</v>
      </c>
      <c r="IJ18" s="9">
        <v>0.442</v>
      </c>
      <c r="IK18" s="9">
        <v>0.442</v>
      </c>
      <c r="IL18" s="9">
        <v>0</v>
      </c>
      <c r="IM18" s="9">
        <v>4.8860000000000001</v>
      </c>
      <c r="IN18" s="9">
        <v>2.194</v>
      </c>
      <c r="IO18" s="9">
        <v>2.6930000000000001</v>
      </c>
      <c r="IP18" s="9">
        <v>4.444</v>
      </c>
      <c r="IQ18" s="9">
        <v>1.752</v>
      </c>
    </row>
    <row r="19" spans="1:251">
      <c r="A19" s="10">
        <v>44958</v>
      </c>
      <c r="B19" s="9">
        <v>7.4290000000000003</v>
      </c>
      <c r="C19" s="9">
        <v>4.95</v>
      </c>
      <c r="D19" s="9">
        <v>3.7869999999999999</v>
      </c>
      <c r="E19" s="9">
        <v>0</v>
      </c>
      <c r="F19" s="9">
        <v>3.7869999999999999</v>
      </c>
      <c r="G19" s="9">
        <v>39.241</v>
      </c>
      <c r="H19" s="9">
        <v>11.144</v>
      </c>
      <c r="I19" s="9">
        <v>28.097000000000001</v>
      </c>
      <c r="J19" s="9">
        <v>35.994999999999997</v>
      </c>
      <c r="K19" s="9">
        <v>10.314</v>
      </c>
      <c r="L19" s="9">
        <v>25.681000000000001</v>
      </c>
      <c r="M19" s="9">
        <v>12.319000000000001</v>
      </c>
      <c r="N19" s="9">
        <v>2.141</v>
      </c>
      <c r="O19" s="9">
        <v>10.177</v>
      </c>
      <c r="P19" s="9">
        <v>23.675999999999998</v>
      </c>
      <c r="Q19" s="9">
        <v>8.1720000000000006</v>
      </c>
      <c r="R19" s="9">
        <v>15.503</v>
      </c>
      <c r="S19" s="9">
        <v>3.2469999999999999</v>
      </c>
      <c r="T19" s="9">
        <v>0.83</v>
      </c>
      <c r="U19" s="9">
        <v>2.4169999999999998</v>
      </c>
      <c r="V19" s="9">
        <v>37.33</v>
      </c>
      <c r="W19" s="9">
        <v>15.673999999999999</v>
      </c>
      <c r="X19" s="9">
        <v>21.655999999999999</v>
      </c>
      <c r="Y19" s="9">
        <v>33.270000000000003</v>
      </c>
      <c r="Z19" s="9">
        <v>15.14</v>
      </c>
      <c r="AA19" s="9">
        <v>18.13</v>
      </c>
      <c r="AB19" s="9">
        <v>13.007999999999999</v>
      </c>
      <c r="AC19" s="9">
        <v>4.5949999999999998</v>
      </c>
      <c r="AD19" s="9">
        <v>8.4130000000000003</v>
      </c>
      <c r="AE19" s="9">
        <v>20.262</v>
      </c>
      <c r="AF19" s="9">
        <v>10.545</v>
      </c>
      <c r="AG19" s="9">
        <v>9.7170000000000005</v>
      </c>
      <c r="AH19" s="9">
        <v>4.0599999999999996</v>
      </c>
      <c r="AI19" s="9">
        <v>0.53400000000000003</v>
      </c>
      <c r="AJ19" s="9">
        <v>3.5259999999999998</v>
      </c>
      <c r="AK19" s="9">
        <v>11.025</v>
      </c>
      <c r="AL19" s="9">
        <v>6.1820000000000004</v>
      </c>
      <c r="AM19" s="9">
        <v>4.843</v>
      </c>
      <c r="AN19" s="9">
        <v>10.632999999999999</v>
      </c>
      <c r="AO19" s="9">
        <v>6.1820000000000004</v>
      </c>
      <c r="AP19" s="9">
        <v>4.4509999999999996</v>
      </c>
      <c r="AQ19" s="9">
        <v>5.8739999999999997</v>
      </c>
      <c r="AR19" s="9">
        <v>4.3019999999999996</v>
      </c>
      <c r="AS19" s="9">
        <v>1.5720000000000001</v>
      </c>
      <c r="AT19" s="9">
        <v>4.758</v>
      </c>
      <c r="AU19" s="9">
        <v>1.879</v>
      </c>
      <c r="AV19" s="9">
        <v>2.879</v>
      </c>
      <c r="AW19" s="9">
        <v>0.39200000000000002</v>
      </c>
      <c r="AX19" s="9">
        <v>0</v>
      </c>
      <c r="AY19" s="9">
        <v>0.39200000000000002</v>
      </c>
      <c r="AZ19" s="9">
        <v>3.9950000000000001</v>
      </c>
      <c r="BA19" s="9">
        <v>1.9610000000000001</v>
      </c>
      <c r="BB19" s="9">
        <v>2.0339999999999998</v>
      </c>
      <c r="BC19" s="9">
        <v>3.2480000000000002</v>
      </c>
      <c r="BD19" s="9">
        <v>1.9610000000000001</v>
      </c>
      <c r="BE19" s="9">
        <v>1.2869999999999999</v>
      </c>
      <c r="BF19" s="9">
        <v>1.254</v>
      </c>
      <c r="BG19" s="9">
        <v>0.81699999999999995</v>
      </c>
      <c r="BH19" s="9">
        <v>0.437</v>
      </c>
      <c r="BI19" s="9">
        <v>1.994</v>
      </c>
      <c r="BJ19" s="9">
        <v>1.1439999999999999</v>
      </c>
      <c r="BK19" s="9">
        <v>0.85</v>
      </c>
      <c r="BL19" s="9">
        <v>0.747</v>
      </c>
      <c r="BM19" s="9">
        <v>0</v>
      </c>
      <c r="BN19" s="9">
        <v>0.747</v>
      </c>
      <c r="BO19" s="9">
        <v>23.302</v>
      </c>
      <c r="BP19" s="9">
        <v>8.6080000000000005</v>
      </c>
      <c r="BQ19" s="9">
        <v>14.695</v>
      </c>
      <c r="BR19" s="9">
        <v>21.31</v>
      </c>
      <c r="BS19" s="9">
        <v>8.4689999999999994</v>
      </c>
      <c r="BT19" s="9">
        <v>12.840999999999999</v>
      </c>
      <c r="BU19" s="9">
        <v>11.365</v>
      </c>
      <c r="BV19" s="9">
        <v>4.0860000000000003</v>
      </c>
      <c r="BW19" s="9">
        <v>7.2789999999999999</v>
      </c>
      <c r="BX19" s="9">
        <v>9.9440000000000008</v>
      </c>
      <c r="BY19" s="9">
        <v>4.383</v>
      </c>
      <c r="BZ19" s="9">
        <v>5.5620000000000003</v>
      </c>
      <c r="CA19" s="9">
        <v>1.9930000000000001</v>
      </c>
      <c r="CB19" s="9">
        <v>0.13900000000000001</v>
      </c>
      <c r="CC19" s="9">
        <v>1.8540000000000001</v>
      </c>
      <c r="CD19" s="9">
        <v>20.300999999999998</v>
      </c>
      <c r="CE19" s="9">
        <v>7.0309999999999997</v>
      </c>
      <c r="CF19" s="9">
        <v>13.27</v>
      </c>
      <c r="CG19" s="9">
        <v>18.702000000000002</v>
      </c>
      <c r="CH19" s="9">
        <v>6.8920000000000003</v>
      </c>
      <c r="CI19" s="9">
        <v>11.808999999999999</v>
      </c>
      <c r="CJ19" s="9">
        <v>10.086</v>
      </c>
      <c r="CK19" s="9">
        <v>2.9849999999999999</v>
      </c>
      <c r="CL19" s="9">
        <v>7.101</v>
      </c>
      <c r="CM19" s="9">
        <v>8.6159999999999997</v>
      </c>
      <c r="CN19" s="9">
        <v>3.9079999999999999</v>
      </c>
      <c r="CO19" s="9">
        <v>4.7089999999999996</v>
      </c>
      <c r="CP19" s="9">
        <v>1.599</v>
      </c>
      <c r="CQ19" s="9">
        <v>0.13900000000000001</v>
      </c>
      <c r="CR19" s="9">
        <v>1.4610000000000001</v>
      </c>
      <c r="CS19" s="9">
        <v>3.0009999999999999</v>
      </c>
      <c r="CT19" s="9">
        <v>1.5760000000000001</v>
      </c>
      <c r="CU19" s="9">
        <v>1.425</v>
      </c>
      <c r="CV19" s="9">
        <v>2.6080000000000001</v>
      </c>
      <c r="CW19" s="9">
        <v>1.5760000000000001</v>
      </c>
      <c r="CX19" s="9">
        <v>1.0309999999999999</v>
      </c>
      <c r="CY19" s="9">
        <v>1.2789999999999999</v>
      </c>
      <c r="CZ19" s="9">
        <v>1.101</v>
      </c>
      <c r="DA19" s="9">
        <v>0.17799999999999999</v>
      </c>
      <c r="DB19" s="9">
        <v>1.3280000000000001</v>
      </c>
      <c r="DC19" s="9">
        <v>0.47499999999999998</v>
      </c>
      <c r="DD19" s="9">
        <v>0.85299999999999998</v>
      </c>
      <c r="DE19" s="9">
        <v>0.39300000000000002</v>
      </c>
      <c r="DF19" s="9">
        <v>0</v>
      </c>
      <c r="DG19" s="9">
        <v>0.39300000000000002</v>
      </c>
      <c r="DH19" s="9">
        <v>7.6340000000000003</v>
      </c>
      <c r="DI19" s="9">
        <v>1.9370000000000001</v>
      </c>
      <c r="DJ19" s="9">
        <v>5.6970000000000001</v>
      </c>
      <c r="DK19" s="9">
        <v>6.7960000000000003</v>
      </c>
      <c r="DL19" s="9">
        <v>1.9370000000000001</v>
      </c>
      <c r="DM19" s="9">
        <v>4.859</v>
      </c>
      <c r="DN19" s="9">
        <v>2.7949999999999999</v>
      </c>
      <c r="DO19" s="9">
        <v>0.33400000000000002</v>
      </c>
      <c r="DP19" s="9">
        <v>2.46</v>
      </c>
      <c r="DQ19" s="9">
        <v>4.0019999999999998</v>
      </c>
      <c r="DR19" s="9">
        <v>1.603</v>
      </c>
      <c r="DS19" s="9">
        <v>2.399</v>
      </c>
      <c r="DT19" s="9">
        <v>0.83799999999999997</v>
      </c>
      <c r="DU19" s="9">
        <v>0</v>
      </c>
      <c r="DV19" s="9">
        <v>0.83799999999999997</v>
      </c>
      <c r="DW19" s="9">
        <v>4.2649999999999997</v>
      </c>
      <c r="DX19" s="9">
        <v>1.149</v>
      </c>
      <c r="DY19" s="9">
        <v>3.1160000000000001</v>
      </c>
      <c r="DZ19" s="9">
        <v>3.6560000000000001</v>
      </c>
      <c r="EA19" s="9">
        <v>1.149</v>
      </c>
      <c r="EB19" s="9">
        <v>2.5070000000000001</v>
      </c>
      <c r="EC19" s="9">
        <v>1.875</v>
      </c>
      <c r="ED19" s="9">
        <v>0.64300000000000002</v>
      </c>
      <c r="EE19" s="9">
        <v>1.232</v>
      </c>
      <c r="EF19" s="9">
        <v>1.78</v>
      </c>
      <c r="EG19" s="9">
        <v>0.50600000000000001</v>
      </c>
      <c r="EH19" s="9">
        <v>1.2749999999999999</v>
      </c>
      <c r="EI19" s="9">
        <v>0.60899999999999999</v>
      </c>
      <c r="EJ19" s="9">
        <v>0</v>
      </c>
      <c r="EK19" s="9">
        <v>0.60899999999999999</v>
      </c>
      <c r="EL19" s="9">
        <v>6.3490000000000002</v>
      </c>
      <c r="EM19" s="9">
        <v>2.843</v>
      </c>
      <c r="EN19" s="9">
        <v>3.5059999999999998</v>
      </c>
      <c r="EO19" s="9">
        <v>6.2130000000000001</v>
      </c>
      <c r="EP19" s="9">
        <v>2.843</v>
      </c>
      <c r="EQ19" s="9">
        <v>3.37</v>
      </c>
      <c r="ER19" s="9">
        <v>3.42</v>
      </c>
      <c r="ES19" s="9">
        <v>1.768</v>
      </c>
      <c r="ET19" s="9">
        <v>1.6519999999999999</v>
      </c>
      <c r="EU19" s="9">
        <v>2.7930000000000001</v>
      </c>
      <c r="EV19" s="9">
        <v>1.0760000000000001</v>
      </c>
      <c r="EW19" s="9">
        <v>1.718</v>
      </c>
      <c r="EX19" s="9">
        <v>0.13600000000000001</v>
      </c>
      <c r="EY19" s="9">
        <v>0</v>
      </c>
      <c r="EZ19" s="9">
        <v>0.13600000000000001</v>
      </c>
      <c r="FA19" s="9">
        <v>5.0540000000000003</v>
      </c>
      <c r="FB19" s="9">
        <v>2.6779999999999999</v>
      </c>
      <c r="FC19" s="9">
        <v>2.3759999999999999</v>
      </c>
      <c r="FD19" s="9">
        <v>4.6440000000000001</v>
      </c>
      <c r="FE19" s="9">
        <v>2.5390000000000001</v>
      </c>
      <c r="FF19" s="9">
        <v>2.105</v>
      </c>
      <c r="FG19" s="9">
        <v>3.2749999999999999</v>
      </c>
      <c r="FH19" s="9">
        <v>1.34</v>
      </c>
      <c r="FI19" s="9">
        <v>1.9350000000000001</v>
      </c>
      <c r="FJ19" s="9">
        <v>1.369</v>
      </c>
      <c r="FK19" s="9">
        <v>1.1990000000000001</v>
      </c>
      <c r="FL19" s="9">
        <v>0.17</v>
      </c>
      <c r="FM19" s="9">
        <v>0.41</v>
      </c>
      <c r="FN19" s="9">
        <v>0.13900000000000001</v>
      </c>
      <c r="FO19" s="9">
        <v>0.27100000000000002</v>
      </c>
      <c r="FP19" s="9">
        <v>10.01</v>
      </c>
      <c r="FQ19" s="9">
        <v>2.5299999999999998</v>
      </c>
      <c r="FR19" s="9">
        <v>7.48</v>
      </c>
      <c r="FS19" s="9">
        <v>8.7270000000000003</v>
      </c>
      <c r="FT19" s="9">
        <v>2.391</v>
      </c>
      <c r="FU19" s="9">
        <v>6.3360000000000003</v>
      </c>
      <c r="FV19" s="9">
        <v>4.1630000000000003</v>
      </c>
      <c r="FW19" s="9">
        <v>1.155</v>
      </c>
      <c r="FX19" s="9">
        <v>3.008</v>
      </c>
      <c r="FY19" s="9">
        <v>4.5650000000000004</v>
      </c>
      <c r="FZ19" s="9">
        <v>1.2370000000000001</v>
      </c>
      <c r="GA19" s="9">
        <v>3.3279999999999998</v>
      </c>
      <c r="GB19" s="9">
        <v>1.282</v>
      </c>
      <c r="GC19" s="9">
        <v>0.13900000000000001</v>
      </c>
      <c r="GD19" s="9">
        <v>1.143</v>
      </c>
      <c r="GE19" s="9">
        <v>9.8699999999999992</v>
      </c>
      <c r="GF19" s="9">
        <v>4.5250000000000004</v>
      </c>
      <c r="GG19" s="9">
        <v>5.3449999999999998</v>
      </c>
      <c r="GH19" s="9">
        <v>9.2929999999999993</v>
      </c>
      <c r="GI19" s="9">
        <v>4.5250000000000004</v>
      </c>
      <c r="GJ19" s="9">
        <v>4.7679999999999998</v>
      </c>
      <c r="GK19" s="9">
        <v>4.6890000000000001</v>
      </c>
      <c r="GL19" s="9">
        <v>1.984</v>
      </c>
      <c r="GM19" s="9">
        <v>2.7050000000000001</v>
      </c>
      <c r="GN19" s="9">
        <v>4.6029999999999998</v>
      </c>
      <c r="GO19" s="9">
        <v>2.5409999999999999</v>
      </c>
      <c r="GP19" s="9">
        <v>2.0630000000000002</v>
      </c>
      <c r="GQ19" s="9">
        <v>0.57699999999999996</v>
      </c>
      <c r="GR19" s="9">
        <v>0</v>
      </c>
      <c r="GS19" s="9">
        <v>0.57699999999999996</v>
      </c>
      <c r="GT19" s="9">
        <v>2.7639999999999998</v>
      </c>
      <c r="GU19" s="9">
        <v>1.206</v>
      </c>
      <c r="GV19" s="9">
        <v>1.5580000000000001</v>
      </c>
      <c r="GW19" s="9">
        <v>2.7639999999999998</v>
      </c>
      <c r="GX19" s="9">
        <v>1.206</v>
      </c>
      <c r="GY19" s="9">
        <v>1.5580000000000001</v>
      </c>
      <c r="GZ19" s="9">
        <v>2.157</v>
      </c>
      <c r="HA19" s="9">
        <v>0.76900000000000002</v>
      </c>
      <c r="HB19" s="9">
        <v>1.3879999999999999</v>
      </c>
      <c r="HC19" s="9">
        <v>0.60699999999999998</v>
      </c>
      <c r="HD19" s="9">
        <v>0.437</v>
      </c>
      <c r="HE19" s="9">
        <v>0.17</v>
      </c>
      <c r="HF19" s="9">
        <v>0</v>
      </c>
      <c r="HG19" s="9">
        <v>0</v>
      </c>
      <c r="HH19" s="9">
        <v>0</v>
      </c>
      <c r="HI19" s="9">
        <v>0.65800000000000003</v>
      </c>
      <c r="HJ19" s="9">
        <v>0.34699999999999998</v>
      </c>
      <c r="HK19" s="9">
        <v>0.312</v>
      </c>
      <c r="HL19" s="9">
        <v>0.52500000000000002</v>
      </c>
      <c r="HM19" s="9">
        <v>0.34699999999999998</v>
      </c>
      <c r="HN19" s="9">
        <v>0.17799999999999999</v>
      </c>
      <c r="HO19" s="9">
        <v>0.35599999999999998</v>
      </c>
      <c r="HP19" s="9">
        <v>0.17799999999999999</v>
      </c>
      <c r="HQ19" s="9">
        <v>0.17799999999999999</v>
      </c>
      <c r="HR19" s="9">
        <v>0.16900000000000001</v>
      </c>
      <c r="HS19" s="9">
        <v>0.16900000000000001</v>
      </c>
      <c r="HT19" s="9">
        <v>0</v>
      </c>
      <c r="HU19" s="9">
        <v>0.13300000000000001</v>
      </c>
      <c r="HV19" s="9">
        <v>0</v>
      </c>
      <c r="HW19" s="9">
        <v>0.13300000000000001</v>
      </c>
      <c r="HX19" s="9">
        <v>4.7380000000000004</v>
      </c>
      <c r="HY19" s="9">
        <v>1.5309999999999999</v>
      </c>
      <c r="HZ19" s="9">
        <v>3.2069999999999999</v>
      </c>
      <c r="IA19" s="9">
        <v>3.9340000000000002</v>
      </c>
      <c r="IB19" s="9">
        <v>1.383</v>
      </c>
      <c r="IC19" s="9">
        <v>2.5510000000000002</v>
      </c>
      <c r="ID19" s="9">
        <v>2.38</v>
      </c>
      <c r="IE19" s="9">
        <v>0.98899999999999999</v>
      </c>
      <c r="IF19" s="9">
        <v>1.391</v>
      </c>
      <c r="IG19" s="9">
        <v>1.554</v>
      </c>
      <c r="IH19" s="9">
        <v>0.39400000000000002</v>
      </c>
      <c r="II19" s="9">
        <v>1.1599999999999999</v>
      </c>
      <c r="IJ19" s="9">
        <v>0.80400000000000005</v>
      </c>
      <c r="IK19" s="9">
        <v>0.14799999999999999</v>
      </c>
      <c r="IL19" s="9">
        <v>0.65600000000000003</v>
      </c>
      <c r="IM19" s="9">
        <v>4.4720000000000004</v>
      </c>
      <c r="IN19" s="9">
        <v>1.3640000000000001</v>
      </c>
      <c r="IO19" s="9">
        <v>3.1080000000000001</v>
      </c>
      <c r="IP19" s="9">
        <v>3.6680000000000001</v>
      </c>
      <c r="IQ19" s="9">
        <v>1.216</v>
      </c>
    </row>
    <row r="20" spans="1:251">
      <c r="A20" s="10">
        <v>45323</v>
      </c>
      <c r="B20" s="9">
        <v>2.585</v>
      </c>
      <c r="C20" s="9">
        <v>4.6189999999999998</v>
      </c>
      <c r="D20" s="9">
        <v>3.093</v>
      </c>
      <c r="E20" s="9">
        <v>1.772</v>
      </c>
      <c r="F20" s="9">
        <v>1.32</v>
      </c>
      <c r="G20" s="9">
        <v>40.28</v>
      </c>
      <c r="H20" s="9">
        <v>13.654999999999999</v>
      </c>
      <c r="I20" s="9">
        <v>26.625</v>
      </c>
      <c r="J20" s="9">
        <v>35.895000000000003</v>
      </c>
      <c r="K20" s="9">
        <v>10.615</v>
      </c>
      <c r="L20" s="9">
        <v>25.28</v>
      </c>
      <c r="M20" s="9">
        <v>15.244999999999999</v>
      </c>
      <c r="N20" s="9">
        <v>3.5680000000000001</v>
      </c>
      <c r="O20" s="9">
        <v>11.677</v>
      </c>
      <c r="P20" s="9">
        <v>20.65</v>
      </c>
      <c r="Q20" s="9">
        <v>7.0469999999999997</v>
      </c>
      <c r="R20" s="9">
        <v>13.603</v>
      </c>
      <c r="S20" s="9">
        <v>4.3860000000000001</v>
      </c>
      <c r="T20" s="9">
        <v>3.0409999999999999</v>
      </c>
      <c r="U20" s="9">
        <v>1.345</v>
      </c>
      <c r="V20" s="9">
        <v>40.229999999999997</v>
      </c>
      <c r="W20" s="9">
        <v>15.183999999999999</v>
      </c>
      <c r="X20" s="9">
        <v>25.045000000000002</v>
      </c>
      <c r="Y20" s="9">
        <v>36.093000000000004</v>
      </c>
      <c r="Z20" s="9">
        <v>13.776999999999999</v>
      </c>
      <c r="AA20" s="9">
        <v>22.315000000000001</v>
      </c>
      <c r="AB20" s="9">
        <v>17.542000000000002</v>
      </c>
      <c r="AC20" s="9">
        <v>7.6539999999999999</v>
      </c>
      <c r="AD20" s="9">
        <v>9.8879999999999999</v>
      </c>
      <c r="AE20" s="9">
        <v>18.55</v>
      </c>
      <c r="AF20" s="9">
        <v>6.1230000000000002</v>
      </c>
      <c r="AG20" s="9">
        <v>12.427</v>
      </c>
      <c r="AH20" s="9">
        <v>4.1369999999999996</v>
      </c>
      <c r="AI20" s="9">
        <v>1.407</v>
      </c>
      <c r="AJ20" s="9">
        <v>2.73</v>
      </c>
      <c r="AK20" s="9">
        <v>13.436</v>
      </c>
      <c r="AL20" s="9">
        <v>5.2450000000000001</v>
      </c>
      <c r="AM20" s="9">
        <v>8.1910000000000007</v>
      </c>
      <c r="AN20" s="9">
        <v>12.153</v>
      </c>
      <c r="AO20" s="9">
        <v>4.3780000000000001</v>
      </c>
      <c r="AP20" s="9">
        <v>7.7750000000000004</v>
      </c>
      <c r="AQ20" s="9">
        <v>6.19</v>
      </c>
      <c r="AR20" s="9">
        <v>2.3730000000000002</v>
      </c>
      <c r="AS20" s="9">
        <v>3.8170000000000002</v>
      </c>
      <c r="AT20" s="9">
        <v>5.9630000000000001</v>
      </c>
      <c r="AU20" s="9">
        <v>2.0049999999999999</v>
      </c>
      <c r="AV20" s="9">
        <v>3.9580000000000002</v>
      </c>
      <c r="AW20" s="9">
        <v>1.2829999999999999</v>
      </c>
      <c r="AX20" s="9">
        <v>0.86699999999999999</v>
      </c>
      <c r="AY20" s="9">
        <v>0.41599999999999998</v>
      </c>
      <c r="AZ20" s="9">
        <v>3.512</v>
      </c>
      <c r="BA20" s="9">
        <v>1.377</v>
      </c>
      <c r="BB20" s="9">
        <v>2.1360000000000001</v>
      </c>
      <c r="BC20" s="9">
        <v>3.512</v>
      </c>
      <c r="BD20" s="9">
        <v>1.377</v>
      </c>
      <c r="BE20" s="9">
        <v>2.1360000000000001</v>
      </c>
      <c r="BF20" s="9">
        <v>1.7709999999999999</v>
      </c>
      <c r="BG20" s="9">
        <v>1.377</v>
      </c>
      <c r="BH20" s="9">
        <v>0.39400000000000002</v>
      </c>
      <c r="BI20" s="9">
        <v>1.7410000000000001</v>
      </c>
      <c r="BJ20" s="9">
        <v>0</v>
      </c>
      <c r="BK20" s="9">
        <v>1.7410000000000001</v>
      </c>
      <c r="BL20" s="9">
        <v>0</v>
      </c>
      <c r="BM20" s="9">
        <v>0</v>
      </c>
      <c r="BN20" s="9">
        <v>0</v>
      </c>
      <c r="BO20" s="9">
        <v>21.106000000000002</v>
      </c>
      <c r="BP20" s="9">
        <v>6.9969999999999999</v>
      </c>
      <c r="BQ20" s="9">
        <v>14.109</v>
      </c>
      <c r="BR20" s="9">
        <v>19.579999999999998</v>
      </c>
      <c r="BS20" s="9">
        <v>6.8079999999999998</v>
      </c>
      <c r="BT20" s="9">
        <v>12.773</v>
      </c>
      <c r="BU20" s="9">
        <v>9.1460000000000008</v>
      </c>
      <c r="BV20" s="9">
        <v>3.4769999999999999</v>
      </c>
      <c r="BW20" s="9">
        <v>5.6689999999999996</v>
      </c>
      <c r="BX20" s="9">
        <v>10.433999999999999</v>
      </c>
      <c r="BY20" s="9">
        <v>3.331</v>
      </c>
      <c r="BZ20" s="9">
        <v>7.1040000000000001</v>
      </c>
      <c r="CA20" s="9">
        <v>1.526</v>
      </c>
      <c r="CB20" s="9">
        <v>0.19</v>
      </c>
      <c r="CC20" s="9">
        <v>1.3360000000000001</v>
      </c>
      <c r="CD20" s="9">
        <v>19.13</v>
      </c>
      <c r="CE20" s="9">
        <v>5.9870000000000001</v>
      </c>
      <c r="CF20" s="9">
        <v>13.141999999999999</v>
      </c>
      <c r="CG20" s="9">
        <v>17.817</v>
      </c>
      <c r="CH20" s="9">
        <v>5.798</v>
      </c>
      <c r="CI20" s="9">
        <v>12.019</v>
      </c>
      <c r="CJ20" s="9">
        <v>8.1509999999999998</v>
      </c>
      <c r="CK20" s="9">
        <v>3.2360000000000002</v>
      </c>
      <c r="CL20" s="9">
        <v>4.9160000000000004</v>
      </c>
      <c r="CM20" s="9">
        <v>9.6660000000000004</v>
      </c>
      <c r="CN20" s="9">
        <v>2.5619999999999998</v>
      </c>
      <c r="CO20" s="9">
        <v>7.1040000000000001</v>
      </c>
      <c r="CP20" s="9">
        <v>1.3120000000000001</v>
      </c>
      <c r="CQ20" s="9">
        <v>0.19</v>
      </c>
      <c r="CR20" s="9">
        <v>1.123</v>
      </c>
      <c r="CS20" s="9">
        <v>1.976</v>
      </c>
      <c r="CT20" s="9">
        <v>1.01</v>
      </c>
      <c r="CU20" s="9">
        <v>0.96699999999999997</v>
      </c>
      <c r="CV20" s="9">
        <v>1.7629999999999999</v>
      </c>
      <c r="CW20" s="9">
        <v>1.01</v>
      </c>
      <c r="CX20" s="9">
        <v>0.753</v>
      </c>
      <c r="CY20" s="9">
        <v>0.995</v>
      </c>
      <c r="CZ20" s="9">
        <v>0.24099999999999999</v>
      </c>
      <c r="DA20" s="9">
        <v>0.753</v>
      </c>
      <c r="DB20" s="9">
        <v>0.76800000000000002</v>
      </c>
      <c r="DC20" s="9">
        <v>0.76800000000000002</v>
      </c>
      <c r="DD20" s="9">
        <v>0</v>
      </c>
      <c r="DE20" s="9">
        <v>0.21299999999999999</v>
      </c>
      <c r="DF20" s="9">
        <v>0</v>
      </c>
      <c r="DG20" s="9">
        <v>0.21299999999999999</v>
      </c>
      <c r="DH20" s="9">
        <v>8.5779999999999994</v>
      </c>
      <c r="DI20" s="9">
        <v>2.4180000000000001</v>
      </c>
      <c r="DJ20" s="9">
        <v>6.16</v>
      </c>
      <c r="DK20" s="9">
        <v>8.2050000000000001</v>
      </c>
      <c r="DL20" s="9">
        <v>2.2290000000000001</v>
      </c>
      <c r="DM20" s="9">
        <v>5.976</v>
      </c>
      <c r="DN20" s="9">
        <v>3.738</v>
      </c>
      <c r="DO20" s="9">
        <v>0.73399999999999999</v>
      </c>
      <c r="DP20" s="9">
        <v>3.004</v>
      </c>
      <c r="DQ20" s="9">
        <v>4.4669999999999996</v>
      </c>
      <c r="DR20" s="9">
        <v>1.4950000000000001</v>
      </c>
      <c r="DS20" s="9">
        <v>2.972</v>
      </c>
      <c r="DT20" s="9">
        <v>0.373</v>
      </c>
      <c r="DU20" s="9">
        <v>0.19</v>
      </c>
      <c r="DV20" s="9">
        <v>0.183</v>
      </c>
      <c r="DW20" s="9">
        <v>4.7080000000000002</v>
      </c>
      <c r="DX20" s="9">
        <v>1.405</v>
      </c>
      <c r="DY20" s="9">
        <v>3.3029999999999999</v>
      </c>
      <c r="DZ20" s="9">
        <v>4.266</v>
      </c>
      <c r="EA20" s="9">
        <v>1.405</v>
      </c>
      <c r="EB20" s="9">
        <v>2.8620000000000001</v>
      </c>
      <c r="EC20" s="9">
        <v>1.63</v>
      </c>
      <c r="ED20" s="9">
        <v>0.79500000000000004</v>
      </c>
      <c r="EE20" s="9">
        <v>0.83499999999999996</v>
      </c>
      <c r="EF20" s="9">
        <v>2.6360000000000001</v>
      </c>
      <c r="EG20" s="9">
        <v>0.60899999999999999</v>
      </c>
      <c r="EH20" s="9">
        <v>2.0270000000000001</v>
      </c>
      <c r="EI20" s="9">
        <v>0.441</v>
      </c>
      <c r="EJ20" s="9">
        <v>0</v>
      </c>
      <c r="EK20" s="9">
        <v>0.441</v>
      </c>
      <c r="EL20" s="9">
        <v>4.8</v>
      </c>
      <c r="EM20" s="9">
        <v>1.3049999999999999</v>
      </c>
      <c r="EN20" s="9">
        <v>3.4950000000000001</v>
      </c>
      <c r="EO20" s="9">
        <v>4.0890000000000004</v>
      </c>
      <c r="EP20" s="9">
        <v>1.3049999999999999</v>
      </c>
      <c r="EQ20" s="9">
        <v>2.7839999999999998</v>
      </c>
      <c r="ER20" s="9">
        <v>2.2829999999999999</v>
      </c>
      <c r="ES20" s="9">
        <v>0.83</v>
      </c>
      <c r="ET20" s="9">
        <v>1.4530000000000001</v>
      </c>
      <c r="EU20" s="9">
        <v>1.806</v>
      </c>
      <c r="EV20" s="9">
        <v>0.47499999999999998</v>
      </c>
      <c r="EW20" s="9">
        <v>1.331</v>
      </c>
      <c r="EX20" s="9">
        <v>0.71099999999999997</v>
      </c>
      <c r="EY20" s="9">
        <v>0</v>
      </c>
      <c r="EZ20" s="9">
        <v>0.71099999999999997</v>
      </c>
      <c r="FA20" s="9">
        <v>3.0190000000000001</v>
      </c>
      <c r="FB20" s="9">
        <v>1.869</v>
      </c>
      <c r="FC20" s="9">
        <v>1.1499999999999999</v>
      </c>
      <c r="FD20" s="9">
        <v>3.0190000000000001</v>
      </c>
      <c r="FE20" s="9">
        <v>1.869</v>
      </c>
      <c r="FF20" s="9">
        <v>1.1499999999999999</v>
      </c>
      <c r="FG20" s="9">
        <v>1.4950000000000001</v>
      </c>
      <c r="FH20" s="9">
        <v>1.1180000000000001</v>
      </c>
      <c r="FI20" s="9">
        <v>0.377</v>
      </c>
      <c r="FJ20" s="9">
        <v>1.524</v>
      </c>
      <c r="FK20" s="9">
        <v>0.751</v>
      </c>
      <c r="FL20" s="9">
        <v>0.77300000000000002</v>
      </c>
      <c r="FM20" s="9">
        <v>0</v>
      </c>
      <c r="FN20" s="9">
        <v>0</v>
      </c>
      <c r="FO20" s="9">
        <v>0</v>
      </c>
      <c r="FP20" s="9">
        <v>9.9870000000000001</v>
      </c>
      <c r="FQ20" s="9">
        <v>2.2949999999999999</v>
      </c>
      <c r="FR20" s="9">
        <v>7.6929999999999996</v>
      </c>
      <c r="FS20" s="9">
        <v>9.4580000000000002</v>
      </c>
      <c r="FT20" s="9">
        <v>2.105</v>
      </c>
      <c r="FU20" s="9">
        <v>7.3529999999999998</v>
      </c>
      <c r="FV20" s="9">
        <v>4.0960000000000001</v>
      </c>
      <c r="FW20" s="9">
        <v>1.214</v>
      </c>
      <c r="FX20" s="9">
        <v>2.8820000000000001</v>
      </c>
      <c r="FY20" s="9">
        <v>5.3620000000000001</v>
      </c>
      <c r="FZ20" s="9">
        <v>0.89100000000000001</v>
      </c>
      <c r="GA20" s="9">
        <v>4.4710000000000001</v>
      </c>
      <c r="GB20" s="9">
        <v>0.52900000000000003</v>
      </c>
      <c r="GC20" s="9">
        <v>0.19</v>
      </c>
      <c r="GD20" s="9">
        <v>0.34</v>
      </c>
      <c r="GE20" s="9">
        <v>7.5609999999999999</v>
      </c>
      <c r="GF20" s="9">
        <v>2.605</v>
      </c>
      <c r="GG20" s="9">
        <v>4.9560000000000004</v>
      </c>
      <c r="GH20" s="9">
        <v>6.9989999999999997</v>
      </c>
      <c r="GI20" s="9">
        <v>2.605</v>
      </c>
      <c r="GJ20" s="9">
        <v>4.3929999999999998</v>
      </c>
      <c r="GK20" s="9">
        <v>3.3260000000000001</v>
      </c>
      <c r="GL20" s="9">
        <v>0.97699999999999998</v>
      </c>
      <c r="GM20" s="9">
        <v>2.3490000000000002</v>
      </c>
      <c r="GN20" s="9">
        <v>3.673</v>
      </c>
      <c r="GO20" s="9">
        <v>1.6279999999999999</v>
      </c>
      <c r="GP20" s="9">
        <v>2.0449999999999999</v>
      </c>
      <c r="GQ20" s="9">
        <v>0.56299999999999994</v>
      </c>
      <c r="GR20" s="9">
        <v>0</v>
      </c>
      <c r="GS20" s="9">
        <v>0.56299999999999994</v>
      </c>
      <c r="GT20" s="9">
        <v>3.3439999999999999</v>
      </c>
      <c r="GU20" s="9">
        <v>2.097</v>
      </c>
      <c r="GV20" s="9">
        <v>1.2470000000000001</v>
      </c>
      <c r="GW20" s="9">
        <v>3.1230000000000002</v>
      </c>
      <c r="GX20" s="9">
        <v>2.097</v>
      </c>
      <c r="GY20" s="9">
        <v>1.0269999999999999</v>
      </c>
      <c r="GZ20" s="9">
        <v>1.724</v>
      </c>
      <c r="HA20" s="9">
        <v>1.286</v>
      </c>
      <c r="HB20" s="9">
        <v>0.438</v>
      </c>
      <c r="HC20" s="9">
        <v>1.4</v>
      </c>
      <c r="HD20" s="9">
        <v>0.81100000000000005</v>
      </c>
      <c r="HE20" s="9">
        <v>0.58899999999999997</v>
      </c>
      <c r="HF20" s="9">
        <v>0.22</v>
      </c>
      <c r="HG20" s="9">
        <v>0</v>
      </c>
      <c r="HH20" s="9">
        <v>0.22</v>
      </c>
      <c r="HI20" s="9">
        <v>0.21299999999999999</v>
      </c>
      <c r="HJ20" s="9">
        <v>0</v>
      </c>
      <c r="HK20" s="9">
        <v>0.21299999999999999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0.21299999999999999</v>
      </c>
      <c r="HV20" s="9">
        <v>0</v>
      </c>
      <c r="HW20" s="9">
        <v>0.21299999999999999</v>
      </c>
      <c r="HX20" s="9">
        <v>5.0890000000000004</v>
      </c>
      <c r="HY20" s="9">
        <v>2.0049999999999999</v>
      </c>
      <c r="HZ20" s="9">
        <v>3.0840000000000001</v>
      </c>
      <c r="IA20" s="9">
        <v>4.5659999999999998</v>
      </c>
      <c r="IB20" s="9">
        <v>1.821</v>
      </c>
      <c r="IC20" s="9">
        <v>2.7450000000000001</v>
      </c>
      <c r="ID20" s="9">
        <v>2.4460000000000002</v>
      </c>
      <c r="IE20" s="9">
        <v>0.94699999999999995</v>
      </c>
      <c r="IF20" s="9">
        <v>1.4990000000000001</v>
      </c>
      <c r="IG20" s="9">
        <v>2.12</v>
      </c>
      <c r="IH20" s="9">
        <v>0.874</v>
      </c>
      <c r="II20" s="9">
        <v>1.246</v>
      </c>
      <c r="IJ20" s="9">
        <v>0.52300000000000002</v>
      </c>
      <c r="IK20" s="9">
        <v>0.184</v>
      </c>
      <c r="IL20" s="9">
        <v>0.33900000000000002</v>
      </c>
      <c r="IM20" s="9">
        <v>4.6580000000000004</v>
      </c>
      <c r="IN20" s="9">
        <v>1.7370000000000001</v>
      </c>
      <c r="IO20" s="9">
        <v>2.9209999999999998</v>
      </c>
      <c r="IP20" s="9">
        <v>4.1980000000000004</v>
      </c>
      <c r="IQ20" s="9">
        <v>1.615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2.61</v>
      </c>
      <c r="C11" s="9">
        <v>1.482</v>
      </c>
      <c r="D11" s="9">
        <v>0.73799999999999999</v>
      </c>
      <c r="E11" s="9">
        <v>0.74399999999999999</v>
      </c>
      <c r="F11" s="9">
        <v>2.625</v>
      </c>
      <c r="G11" s="9">
        <v>0.75900000000000001</v>
      </c>
      <c r="H11" s="9">
        <v>1.8660000000000001</v>
      </c>
      <c r="I11" s="9">
        <v>0.28599999999999998</v>
      </c>
      <c r="J11" s="9">
        <v>0</v>
      </c>
      <c r="K11" s="9">
        <v>0.28599999999999998</v>
      </c>
      <c r="L11" s="9">
        <v>0.59</v>
      </c>
      <c r="M11" s="9">
        <v>0.28100000000000003</v>
      </c>
      <c r="N11" s="9">
        <v>0.308</v>
      </c>
      <c r="O11" s="9">
        <v>0.59</v>
      </c>
      <c r="P11" s="9">
        <v>0.28100000000000003</v>
      </c>
      <c r="Q11" s="9">
        <v>0.308</v>
      </c>
      <c r="R11" s="9">
        <v>0.127</v>
      </c>
      <c r="S11" s="9">
        <v>0</v>
      </c>
      <c r="T11" s="9">
        <v>0.127</v>
      </c>
      <c r="U11" s="9">
        <v>0.46300000000000002</v>
      </c>
      <c r="V11" s="9">
        <v>0.28100000000000003</v>
      </c>
      <c r="W11" s="9">
        <v>0.18099999999999999</v>
      </c>
      <c r="X11" s="9">
        <v>0</v>
      </c>
      <c r="Y11" s="9">
        <v>0</v>
      </c>
      <c r="Z11" s="9">
        <v>0</v>
      </c>
      <c r="AA11" s="9">
        <v>0.84599999999999997</v>
      </c>
      <c r="AB11" s="9">
        <v>0.16800000000000001</v>
      </c>
      <c r="AC11" s="9">
        <v>0.67800000000000005</v>
      </c>
      <c r="AD11" s="9">
        <v>0.84599999999999997</v>
      </c>
      <c r="AE11" s="9">
        <v>0.16800000000000001</v>
      </c>
      <c r="AF11" s="9">
        <v>0.67800000000000005</v>
      </c>
      <c r="AG11" s="9">
        <v>0.23</v>
      </c>
      <c r="AH11" s="9">
        <v>0</v>
      </c>
      <c r="AI11" s="9">
        <v>0.23</v>
      </c>
      <c r="AJ11" s="9">
        <v>0.61599999999999999</v>
      </c>
      <c r="AK11" s="9">
        <v>0.16800000000000001</v>
      </c>
      <c r="AL11" s="9">
        <v>0.44800000000000001</v>
      </c>
      <c r="AM11" s="9">
        <v>0</v>
      </c>
      <c r="AN11" s="9">
        <v>0</v>
      </c>
      <c r="AO11" s="9">
        <v>0</v>
      </c>
      <c r="AP11" s="9">
        <v>0.68799999999999994</v>
      </c>
      <c r="AQ11" s="9">
        <v>0</v>
      </c>
      <c r="AR11" s="9">
        <v>0.68799999999999994</v>
      </c>
      <c r="AS11" s="9">
        <v>0.61399999999999999</v>
      </c>
      <c r="AT11" s="9">
        <v>0</v>
      </c>
      <c r="AU11" s="9">
        <v>0.61399999999999999</v>
      </c>
      <c r="AV11" s="9">
        <v>6.7000000000000004E-2</v>
      </c>
      <c r="AW11" s="9">
        <v>0</v>
      </c>
      <c r="AX11" s="9">
        <v>6.7000000000000004E-2</v>
      </c>
      <c r="AY11" s="9">
        <v>0.54800000000000004</v>
      </c>
      <c r="AZ11" s="9">
        <v>0</v>
      </c>
      <c r="BA11" s="9">
        <v>0.54800000000000004</v>
      </c>
      <c r="BB11" s="9">
        <v>7.3999999999999996E-2</v>
      </c>
      <c r="BC11" s="9">
        <v>0</v>
      </c>
      <c r="BD11" s="9">
        <v>7.3999999999999996E-2</v>
      </c>
      <c r="BE11" s="9">
        <v>1.8280000000000001</v>
      </c>
      <c r="BF11" s="9">
        <v>0.498</v>
      </c>
      <c r="BG11" s="9">
        <v>1.33</v>
      </c>
      <c r="BH11" s="9">
        <v>1.724</v>
      </c>
      <c r="BI11" s="9">
        <v>0.498</v>
      </c>
      <c r="BJ11" s="9">
        <v>1.226</v>
      </c>
      <c r="BK11" s="9">
        <v>0.62</v>
      </c>
      <c r="BL11" s="9">
        <v>0.109</v>
      </c>
      <c r="BM11" s="9">
        <v>0.51100000000000001</v>
      </c>
      <c r="BN11" s="9">
        <v>1.1040000000000001</v>
      </c>
      <c r="BO11" s="9">
        <v>0.38900000000000001</v>
      </c>
      <c r="BP11" s="9">
        <v>0.71499999999999997</v>
      </c>
      <c r="BQ11" s="9">
        <v>0.104</v>
      </c>
      <c r="BR11" s="9">
        <v>0</v>
      </c>
      <c r="BS11" s="9">
        <v>0.104</v>
      </c>
      <c r="BT11" s="9">
        <v>1.62</v>
      </c>
      <c r="BU11" s="9">
        <v>1.1120000000000001</v>
      </c>
      <c r="BV11" s="9">
        <v>0.50800000000000001</v>
      </c>
      <c r="BW11" s="9">
        <v>1.512</v>
      </c>
      <c r="BX11" s="9">
        <v>1.1120000000000001</v>
      </c>
      <c r="BY11" s="9">
        <v>0.4</v>
      </c>
      <c r="BZ11" s="9">
        <v>0.69199999999999995</v>
      </c>
      <c r="CA11" s="9">
        <v>0.629</v>
      </c>
      <c r="CB11" s="9">
        <v>6.3E-2</v>
      </c>
      <c r="CC11" s="9">
        <v>0.82</v>
      </c>
      <c r="CD11" s="9">
        <v>0.48299999999999998</v>
      </c>
      <c r="CE11" s="9">
        <v>0.33700000000000002</v>
      </c>
      <c r="CF11" s="9">
        <v>0.108</v>
      </c>
      <c r="CG11" s="9">
        <v>0</v>
      </c>
      <c r="CH11" s="9">
        <v>0.108</v>
      </c>
      <c r="CI11" s="9">
        <v>1.355</v>
      </c>
      <c r="CJ11" s="9">
        <v>0.30299999999999999</v>
      </c>
      <c r="CK11" s="9">
        <v>1.052</v>
      </c>
      <c r="CL11" s="9">
        <v>1.177</v>
      </c>
      <c r="CM11" s="9">
        <v>0.30299999999999999</v>
      </c>
      <c r="CN11" s="9">
        <v>0.874</v>
      </c>
      <c r="CO11" s="9">
        <v>0.17</v>
      </c>
      <c r="CP11" s="9">
        <v>0</v>
      </c>
      <c r="CQ11" s="9">
        <v>0.17</v>
      </c>
      <c r="CR11" s="9">
        <v>1.0069999999999999</v>
      </c>
      <c r="CS11" s="9">
        <v>0.30299999999999999</v>
      </c>
      <c r="CT11" s="9">
        <v>0.70399999999999996</v>
      </c>
      <c r="CU11" s="9">
        <v>0.17799999999999999</v>
      </c>
      <c r="CV11" s="9">
        <v>0</v>
      </c>
      <c r="CW11" s="9">
        <v>0.17799999999999999</v>
      </c>
      <c r="CX11" s="9">
        <v>1.6850000000000001</v>
      </c>
      <c r="CY11" s="9">
        <v>0.629</v>
      </c>
      <c r="CZ11" s="9">
        <v>1.056</v>
      </c>
      <c r="DA11" s="9">
        <v>1.6850000000000001</v>
      </c>
      <c r="DB11" s="9">
        <v>0.629</v>
      </c>
      <c r="DC11" s="9">
        <v>1.056</v>
      </c>
      <c r="DD11" s="9">
        <v>0.61099999999999999</v>
      </c>
      <c r="DE11" s="9">
        <v>0.29099999999999998</v>
      </c>
      <c r="DF11" s="9">
        <v>0.32</v>
      </c>
      <c r="DG11" s="9">
        <v>1.0740000000000001</v>
      </c>
      <c r="DH11" s="9">
        <v>0.33800000000000002</v>
      </c>
      <c r="DI11" s="9">
        <v>0.73599999999999999</v>
      </c>
      <c r="DJ11" s="9">
        <v>0</v>
      </c>
      <c r="DK11" s="9">
        <v>0</v>
      </c>
      <c r="DL11" s="9">
        <v>0</v>
      </c>
      <c r="DM11" s="9">
        <v>1.627</v>
      </c>
      <c r="DN11" s="9">
        <v>0.78100000000000003</v>
      </c>
      <c r="DO11" s="9">
        <v>0.84599999999999997</v>
      </c>
      <c r="DP11" s="9">
        <v>1.627</v>
      </c>
      <c r="DQ11" s="9">
        <v>0.78100000000000003</v>
      </c>
      <c r="DR11" s="9">
        <v>0.84599999999999997</v>
      </c>
      <c r="DS11" s="9">
        <v>0.68600000000000005</v>
      </c>
      <c r="DT11" s="9">
        <v>0.44700000000000001</v>
      </c>
      <c r="DU11" s="9">
        <v>0.23899999999999999</v>
      </c>
      <c r="DV11" s="9">
        <v>0.94099999999999995</v>
      </c>
      <c r="DW11" s="9">
        <v>0.33400000000000002</v>
      </c>
      <c r="DX11" s="9">
        <v>0.60699999999999998</v>
      </c>
      <c r="DY11" s="9">
        <v>0</v>
      </c>
      <c r="DZ11" s="9">
        <v>0</v>
      </c>
      <c r="EA11" s="9">
        <v>0</v>
      </c>
      <c r="EB11" s="9">
        <v>0.316</v>
      </c>
      <c r="EC11" s="9">
        <v>6.6000000000000003E-2</v>
      </c>
      <c r="ED11" s="9">
        <v>0.25</v>
      </c>
      <c r="EE11" s="9">
        <v>0.20799999999999999</v>
      </c>
      <c r="EF11" s="9">
        <v>6.6000000000000003E-2</v>
      </c>
      <c r="EG11" s="9">
        <v>0.14299999999999999</v>
      </c>
      <c r="EH11" s="9">
        <v>0.14299999999999999</v>
      </c>
      <c r="EI11" s="9">
        <v>0</v>
      </c>
      <c r="EJ11" s="9">
        <v>0.14299999999999999</v>
      </c>
      <c r="EK11" s="9">
        <v>6.6000000000000003E-2</v>
      </c>
      <c r="EL11" s="9">
        <v>6.6000000000000003E-2</v>
      </c>
      <c r="EM11" s="9">
        <v>0</v>
      </c>
      <c r="EN11" s="9">
        <v>0.108</v>
      </c>
      <c r="EO11" s="9">
        <v>0</v>
      </c>
      <c r="EP11" s="9">
        <v>0.108</v>
      </c>
      <c r="EQ11" s="9">
        <v>14.563000000000001</v>
      </c>
      <c r="ER11" s="9">
        <v>6.4470000000000001</v>
      </c>
      <c r="ES11" s="9">
        <v>8.1150000000000002</v>
      </c>
      <c r="ET11" s="9">
        <v>13.677</v>
      </c>
      <c r="EU11" s="9">
        <v>5.9029999999999996</v>
      </c>
      <c r="EV11" s="9">
        <v>7.774</v>
      </c>
      <c r="EW11" s="9">
        <v>7.93</v>
      </c>
      <c r="EX11" s="9">
        <v>3.2519999999999998</v>
      </c>
      <c r="EY11" s="9">
        <v>4.6779999999999999</v>
      </c>
      <c r="EZ11" s="9">
        <v>5.7469999999999999</v>
      </c>
      <c r="FA11" s="9">
        <v>2.6509999999999998</v>
      </c>
      <c r="FB11" s="9">
        <v>3.0960000000000001</v>
      </c>
      <c r="FC11" s="9">
        <v>0.88600000000000001</v>
      </c>
      <c r="FD11" s="9">
        <v>0.54400000000000004</v>
      </c>
      <c r="FE11" s="9">
        <v>0.34200000000000003</v>
      </c>
      <c r="FF11" s="9">
        <v>12.872999999999999</v>
      </c>
      <c r="FG11" s="9">
        <v>5.88</v>
      </c>
      <c r="FH11" s="9">
        <v>6.9930000000000003</v>
      </c>
      <c r="FI11" s="9">
        <v>11.987</v>
      </c>
      <c r="FJ11" s="9">
        <v>5.3360000000000003</v>
      </c>
      <c r="FK11" s="9">
        <v>6.6509999999999998</v>
      </c>
      <c r="FL11" s="9">
        <v>7.2060000000000004</v>
      </c>
      <c r="FM11" s="9">
        <v>2.9790000000000001</v>
      </c>
      <c r="FN11" s="9">
        <v>4.2270000000000003</v>
      </c>
      <c r="FO11" s="9">
        <v>4.7809999999999997</v>
      </c>
      <c r="FP11" s="9">
        <v>2.3570000000000002</v>
      </c>
      <c r="FQ11" s="9">
        <v>2.4239999999999999</v>
      </c>
      <c r="FR11" s="9">
        <v>0.88600000000000001</v>
      </c>
      <c r="FS11" s="9">
        <v>0.54400000000000004</v>
      </c>
      <c r="FT11" s="9">
        <v>0.34200000000000003</v>
      </c>
      <c r="FU11" s="9">
        <v>1.69</v>
      </c>
      <c r="FV11" s="9">
        <v>0.56699999999999995</v>
      </c>
      <c r="FW11" s="9">
        <v>1.123</v>
      </c>
      <c r="FX11" s="9">
        <v>1.69</v>
      </c>
      <c r="FY11" s="9">
        <v>0.56699999999999995</v>
      </c>
      <c r="FZ11" s="9">
        <v>1.123</v>
      </c>
      <c r="GA11" s="9">
        <v>0.72399999999999998</v>
      </c>
      <c r="GB11" s="9">
        <v>0.27300000000000002</v>
      </c>
      <c r="GC11" s="9">
        <v>0.45100000000000001</v>
      </c>
      <c r="GD11" s="9">
        <v>0.96599999999999997</v>
      </c>
      <c r="GE11" s="9">
        <v>0.29499999999999998</v>
      </c>
      <c r="GF11" s="9">
        <v>0.67200000000000004</v>
      </c>
      <c r="GG11" s="9">
        <v>0</v>
      </c>
      <c r="GH11" s="9">
        <v>0</v>
      </c>
      <c r="GI11" s="9">
        <v>0</v>
      </c>
      <c r="GJ11" s="9">
        <v>6.7629999999999999</v>
      </c>
      <c r="GK11" s="9">
        <v>3.32</v>
      </c>
      <c r="GL11" s="9">
        <v>3.4430000000000001</v>
      </c>
      <c r="GM11" s="9">
        <v>6.4560000000000004</v>
      </c>
      <c r="GN11" s="9">
        <v>3.1709999999999998</v>
      </c>
      <c r="GO11" s="9">
        <v>3.2850000000000001</v>
      </c>
      <c r="GP11" s="9">
        <v>2.69</v>
      </c>
      <c r="GQ11" s="9">
        <v>1.431</v>
      </c>
      <c r="GR11" s="9">
        <v>1.26</v>
      </c>
      <c r="GS11" s="9">
        <v>3.7650000000000001</v>
      </c>
      <c r="GT11" s="9">
        <v>1.74</v>
      </c>
      <c r="GU11" s="9">
        <v>2.0249999999999999</v>
      </c>
      <c r="GV11" s="9">
        <v>0.307</v>
      </c>
      <c r="GW11" s="9">
        <v>0.15</v>
      </c>
      <c r="GX11" s="9">
        <v>0.157</v>
      </c>
      <c r="GY11" s="9">
        <v>1.0880000000000001</v>
      </c>
      <c r="GZ11" s="9">
        <v>0.32600000000000001</v>
      </c>
      <c r="HA11" s="9">
        <v>0.76300000000000001</v>
      </c>
      <c r="HB11" s="9">
        <v>1.0880000000000001</v>
      </c>
      <c r="HC11" s="9">
        <v>0.32600000000000001</v>
      </c>
      <c r="HD11" s="9">
        <v>0.76300000000000001</v>
      </c>
      <c r="HE11" s="9">
        <v>0.95</v>
      </c>
      <c r="HF11" s="9">
        <v>0.187</v>
      </c>
      <c r="HG11" s="9">
        <v>0.76300000000000001</v>
      </c>
      <c r="HH11" s="9">
        <v>0.13800000000000001</v>
      </c>
      <c r="HI11" s="9">
        <v>0.13800000000000001</v>
      </c>
      <c r="HJ11" s="9">
        <v>0</v>
      </c>
      <c r="HK11" s="9">
        <v>0</v>
      </c>
      <c r="HL11" s="9">
        <v>0</v>
      </c>
      <c r="HM11" s="9">
        <v>0</v>
      </c>
      <c r="HN11" s="9">
        <v>3.5950000000000002</v>
      </c>
      <c r="HO11" s="9">
        <v>1.631</v>
      </c>
      <c r="HP11" s="9">
        <v>1.964</v>
      </c>
      <c r="HQ11" s="9">
        <v>3.423</v>
      </c>
      <c r="HR11" s="9">
        <v>1.4590000000000001</v>
      </c>
      <c r="HS11" s="9">
        <v>1.964</v>
      </c>
      <c r="HT11" s="9">
        <v>2.2679999999999998</v>
      </c>
      <c r="HU11" s="9">
        <v>1.1339999999999999</v>
      </c>
      <c r="HV11" s="9">
        <v>1.1339999999999999</v>
      </c>
      <c r="HW11" s="9">
        <v>1.1539999999999999</v>
      </c>
      <c r="HX11" s="9">
        <v>0.32500000000000001</v>
      </c>
      <c r="HY11" s="9">
        <v>0.83</v>
      </c>
      <c r="HZ11" s="9">
        <v>0.17199999999999999</v>
      </c>
      <c r="IA11" s="9">
        <v>0.17199999999999999</v>
      </c>
      <c r="IB11" s="9">
        <v>0</v>
      </c>
      <c r="IC11" s="9">
        <v>3.117</v>
      </c>
      <c r="ID11" s="9">
        <v>1.17</v>
      </c>
      <c r="IE11" s="9">
        <v>1.946</v>
      </c>
      <c r="IF11" s="9">
        <v>2.71</v>
      </c>
      <c r="IG11" s="9">
        <v>0.94799999999999995</v>
      </c>
      <c r="IH11" s="9">
        <v>1.762</v>
      </c>
      <c r="II11" s="9">
        <v>2.0209999999999999</v>
      </c>
      <c r="IJ11" s="9">
        <v>0.499</v>
      </c>
      <c r="IK11" s="9">
        <v>1.5209999999999999</v>
      </c>
      <c r="IL11" s="9">
        <v>0.68899999999999995</v>
      </c>
      <c r="IM11" s="9">
        <v>0.44900000000000001</v>
      </c>
      <c r="IN11" s="9">
        <v>0.24</v>
      </c>
      <c r="IO11" s="9">
        <v>0.40699999999999997</v>
      </c>
      <c r="IP11" s="9">
        <v>0.222</v>
      </c>
      <c r="IQ11" s="9">
        <v>0.184</v>
      </c>
    </row>
    <row r="12" spans="1:251">
      <c r="A12" s="10">
        <v>42401</v>
      </c>
      <c r="B12" s="9">
        <v>2.847</v>
      </c>
      <c r="C12" s="9">
        <v>2.3650000000000002</v>
      </c>
      <c r="D12" s="9">
        <v>0.60599999999999998</v>
      </c>
      <c r="E12" s="9">
        <v>1.7589999999999999</v>
      </c>
      <c r="F12" s="9">
        <v>1.863</v>
      </c>
      <c r="G12" s="9">
        <v>0.77600000000000002</v>
      </c>
      <c r="H12" s="9">
        <v>1.0880000000000001</v>
      </c>
      <c r="I12" s="9">
        <v>6.0999999999999999E-2</v>
      </c>
      <c r="J12" s="9">
        <v>0</v>
      </c>
      <c r="K12" s="9">
        <v>6.0999999999999999E-2</v>
      </c>
      <c r="L12" s="9">
        <v>1.004</v>
      </c>
      <c r="M12" s="9">
        <v>0.39500000000000002</v>
      </c>
      <c r="N12" s="9">
        <v>0.60899999999999999</v>
      </c>
      <c r="O12" s="9">
        <v>0.84899999999999998</v>
      </c>
      <c r="P12" s="9">
        <v>0.32600000000000001</v>
      </c>
      <c r="Q12" s="9">
        <v>0.52300000000000002</v>
      </c>
      <c r="R12" s="9">
        <v>0.371</v>
      </c>
      <c r="S12" s="9">
        <v>6.4000000000000001E-2</v>
      </c>
      <c r="T12" s="9">
        <v>0.307</v>
      </c>
      <c r="U12" s="9">
        <v>0.47799999999999998</v>
      </c>
      <c r="V12" s="9">
        <v>0.26200000000000001</v>
      </c>
      <c r="W12" s="9">
        <v>0.216</v>
      </c>
      <c r="X12" s="9">
        <v>0.155</v>
      </c>
      <c r="Y12" s="9">
        <v>6.9000000000000006E-2</v>
      </c>
      <c r="Z12" s="9">
        <v>8.5999999999999993E-2</v>
      </c>
      <c r="AA12" s="9">
        <v>0.82</v>
      </c>
      <c r="AB12" s="9">
        <v>8.8999999999999996E-2</v>
      </c>
      <c r="AC12" s="9">
        <v>0.73099999999999998</v>
      </c>
      <c r="AD12" s="9">
        <v>0.82</v>
      </c>
      <c r="AE12" s="9">
        <v>8.8999999999999996E-2</v>
      </c>
      <c r="AF12" s="9">
        <v>0.73099999999999998</v>
      </c>
      <c r="AG12" s="9">
        <v>0.21299999999999999</v>
      </c>
      <c r="AH12" s="9">
        <v>0</v>
      </c>
      <c r="AI12" s="9">
        <v>0.21299999999999999</v>
      </c>
      <c r="AJ12" s="9">
        <v>0.60699999999999998</v>
      </c>
      <c r="AK12" s="9">
        <v>8.8999999999999996E-2</v>
      </c>
      <c r="AL12" s="9">
        <v>0.51800000000000002</v>
      </c>
      <c r="AM12" s="9">
        <v>0</v>
      </c>
      <c r="AN12" s="9">
        <v>0</v>
      </c>
      <c r="AO12" s="9">
        <v>0</v>
      </c>
      <c r="AP12" s="9">
        <v>0.52200000000000002</v>
      </c>
      <c r="AQ12" s="9">
        <v>0.14699999999999999</v>
      </c>
      <c r="AR12" s="9">
        <v>0.375</v>
      </c>
      <c r="AS12" s="9">
        <v>0.52200000000000002</v>
      </c>
      <c r="AT12" s="9">
        <v>0.14699999999999999</v>
      </c>
      <c r="AU12" s="9">
        <v>0.375</v>
      </c>
      <c r="AV12" s="9">
        <v>0.34100000000000003</v>
      </c>
      <c r="AW12" s="9">
        <v>6.4000000000000001E-2</v>
      </c>
      <c r="AX12" s="9">
        <v>0.27700000000000002</v>
      </c>
      <c r="AY12" s="9">
        <v>0.18099999999999999</v>
      </c>
      <c r="AZ12" s="9">
        <v>8.3000000000000004E-2</v>
      </c>
      <c r="BA12" s="9">
        <v>9.7000000000000003E-2</v>
      </c>
      <c r="BB12" s="9">
        <v>0</v>
      </c>
      <c r="BC12" s="9">
        <v>0</v>
      </c>
      <c r="BD12" s="9">
        <v>0</v>
      </c>
      <c r="BE12" s="9">
        <v>1.696</v>
      </c>
      <c r="BF12" s="9">
        <v>0.248</v>
      </c>
      <c r="BG12" s="9">
        <v>1.448</v>
      </c>
      <c r="BH12" s="9">
        <v>1.696</v>
      </c>
      <c r="BI12" s="9">
        <v>0.248</v>
      </c>
      <c r="BJ12" s="9">
        <v>1.448</v>
      </c>
      <c r="BK12" s="9">
        <v>1.0289999999999999</v>
      </c>
      <c r="BL12" s="9">
        <v>9.6000000000000002E-2</v>
      </c>
      <c r="BM12" s="9">
        <v>0.93300000000000005</v>
      </c>
      <c r="BN12" s="9">
        <v>0.66700000000000004</v>
      </c>
      <c r="BO12" s="9">
        <v>0.152</v>
      </c>
      <c r="BP12" s="9">
        <v>0.51500000000000001</v>
      </c>
      <c r="BQ12" s="9">
        <v>0</v>
      </c>
      <c r="BR12" s="9">
        <v>0</v>
      </c>
      <c r="BS12" s="9">
        <v>0</v>
      </c>
      <c r="BT12" s="9">
        <v>2.2559999999999998</v>
      </c>
      <c r="BU12" s="9">
        <v>1.2929999999999999</v>
      </c>
      <c r="BV12" s="9">
        <v>0.96199999999999997</v>
      </c>
      <c r="BW12" s="9">
        <v>2.0390000000000001</v>
      </c>
      <c r="BX12" s="9">
        <v>1.224</v>
      </c>
      <c r="BY12" s="9">
        <v>0.81499999999999995</v>
      </c>
      <c r="BZ12" s="9">
        <v>1.153</v>
      </c>
      <c r="CA12" s="9">
        <v>0.51</v>
      </c>
      <c r="CB12" s="9">
        <v>0.64300000000000002</v>
      </c>
      <c r="CC12" s="9">
        <v>0.88600000000000001</v>
      </c>
      <c r="CD12" s="9">
        <v>0.71399999999999997</v>
      </c>
      <c r="CE12" s="9">
        <v>0.17199999999999999</v>
      </c>
      <c r="CF12" s="9">
        <v>0.216</v>
      </c>
      <c r="CG12" s="9">
        <v>6.9000000000000006E-2</v>
      </c>
      <c r="CH12" s="9">
        <v>0.14699999999999999</v>
      </c>
      <c r="CI12" s="9">
        <v>0.65900000000000003</v>
      </c>
      <c r="CJ12" s="9">
        <v>0.161</v>
      </c>
      <c r="CK12" s="9">
        <v>0.498</v>
      </c>
      <c r="CL12" s="9">
        <v>0.57399999999999995</v>
      </c>
      <c r="CM12" s="9">
        <v>0.161</v>
      </c>
      <c r="CN12" s="9">
        <v>0.41299999999999998</v>
      </c>
      <c r="CO12" s="9">
        <v>0.216</v>
      </c>
      <c r="CP12" s="9">
        <v>7.8E-2</v>
      </c>
      <c r="CQ12" s="9">
        <v>0.13700000000000001</v>
      </c>
      <c r="CR12" s="9">
        <v>0.35799999999999998</v>
      </c>
      <c r="CS12" s="9">
        <v>8.3000000000000004E-2</v>
      </c>
      <c r="CT12" s="9">
        <v>0.27500000000000002</v>
      </c>
      <c r="CU12" s="9">
        <v>8.5999999999999993E-2</v>
      </c>
      <c r="CV12" s="9">
        <v>0</v>
      </c>
      <c r="CW12" s="9">
        <v>8.5999999999999993E-2</v>
      </c>
      <c r="CX12" s="9">
        <v>2.9990000000000001</v>
      </c>
      <c r="CY12" s="9">
        <v>0.92800000000000005</v>
      </c>
      <c r="CZ12" s="9">
        <v>2.0710000000000002</v>
      </c>
      <c r="DA12" s="9">
        <v>2.93</v>
      </c>
      <c r="DB12" s="9">
        <v>0.85799999999999998</v>
      </c>
      <c r="DC12" s="9">
        <v>2.0710000000000002</v>
      </c>
      <c r="DD12" s="9">
        <v>1.4359999999999999</v>
      </c>
      <c r="DE12" s="9">
        <v>0.32600000000000001</v>
      </c>
      <c r="DF12" s="9">
        <v>1.109</v>
      </c>
      <c r="DG12" s="9">
        <v>1.494</v>
      </c>
      <c r="DH12" s="9">
        <v>0.53200000000000003</v>
      </c>
      <c r="DI12" s="9">
        <v>0.96199999999999997</v>
      </c>
      <c r="DJ12" s="9">
        <v>6.9000000000000006E-2</v>
      </c>
      <c r="DK12" s="9">
        <v>6.9000000000000006E-2</v>
      </c>
      <c r="DL12" s="9">
        <v>0</v>
      </c>
      <c r="DM12" s="9">
        <v>1.1930000000000001</v>
      </c>
      <c r="DN12" s="9">
        <v>0.49099999999999999</v>
      </c>
      <c r="DO12" s="9">
        <v>0.70199999999999996</v>
      </c>
      <c r="DP12" s="9">
        <v>1.131</v>
      </c>
      <c r="DQ12" s="9">
        <v>0.49099999999999999</v>
      </c>
      <c r="DR12" s="9">
        <v>0.64</v>
      </c>
      <c r="DS12" s="9">
        <v>0.72</v>
      </c>
      <c r="DT12" s="9">
        <v>0.14599999999999999</v>
      </c>
      <c r="DU12" s="9">
        <v>0.57399999999999995</v>
      </c>
      <c r="DV12" s="9">
        <v>0.41099999999999998</v>
      </c>
      <c r="DW12" s="9">
        <v>0.34499999999999997</v>
      </c>
      <c r="DX12" s="9">
        <v>6.6000000000000003E-2</v>
      </c>
      <c r="DY12" s="9">
        <v>6.0999999999999999E-2</v>
      </c>
      <c r="DZ12" s="9">
        <v>0</v>
      </c>
      <c r="EA12" s="9">
        <v>6.0999999999999999E-2</v>
      </c>
      <c r="EB12" s="9">
        <v>0.442</v>
      </c>
      <c r="EC12" s="9">
        <v>0.19700000000000001</v>
      </c>
      <c r="ED12" s="9">
        <v>0.245</v>
      </c>
      <c r="EE12" s="9">
        <v>0.442</v>
      </c>
      <c r="EF12" s="9">
        <v>0.19700000000000001</v>
      </c>
      <c r="EG12" s="9">
        <v>0.245</v>
      </c>
      <c r="EH12" s="9">
        <v>0.36399999999999999</v>
      </c>
      <c r="EI12" s="9">
        <v>0.11899999999999999</v>
      </c>
      <c r="EJ12" s="9">
        <v>0.245</v>
      </c>
      <c r="EK12" s="9">
        <v>7.8E-2</v>
      </c>
      <c r="EL12" s="9">
        <v>7.8E-2</v>
      </c>
      <c r="EM12" s="9">
        <v>0</v>
      </c>
      <c r="EN12" s="9">
        <v>0</v>
      </c>
      <c r="EO12" s="9">
        <v>0</v>
      </c>
      <c r="EP12" s="9">
        <v>0</v>
      </c>
      <c r="EQ12" s="9">
        <v>14.920999999999999</v>
      </c>
      <c r="ER12" s="9">
        <v>5.0970000000000004</v>
      </c>
      <c r="ES12" s="9">
        <v>9.8249999999999993</v>
      </c>
      <c r="ET12" s="9">
        <v>13.625</v>
      </c>
      <c r="EU12" s="9">
        <v>4.7510000000000003</v>
      </c>
      <c r="EV12" s="9">
        <v>8.8740000000000006</v>
      </c>
      <c r="EW12" s="9">
        <v>7.859</v>
      </c>
      <c r="EX12" s="9">
        <v>3.0369999999999999</v>
      </c>
      <c r="EY12" s="9">
        <v>4.8220000000000001</v>
      </c>
      <c r="EZ12" s="9">
        <v>5.766</v>
      </c>
      <c r="FA12" s="9">
        <v>1.714</v>
      </c>
      <c r="FB12" s="9">
        <v>4.0519999999999996</v>
      </c>
      <c r="FC12" s="9">
        <v>1.296</v>
      </c>
      <c r="FD12" s="9">
        <v>0.34599999999999997</v>
      </c>
      <c r="FE12" s="9">
        <v>0.95</v>
      </c>
      <c r="FF12" s="9">
        <v>12.596</v>
      </c>
      <c r="FG12" s="9">
        <v>4.056</v>
      </c>
      <c r="FH12" s="9">
        <v>8.5399999999999991</v>
      </c>
      <c r="FI12" s="9">
        <v>11.62</v>
      </c>
      <c r="FJ12" s="9">
        <v>3.863</v>
      </c>
      <c r="FK12" s="9">
        <v>7.7569999999999997</v>
      </c>
      <c r="FL12" s="9">
        <v>6.1719999999999997</v>
      </c>
      <c r="FM12" s="9">
        <v>2.4670000000000001</v>
      </c>
      <c r="FN12" s="9">
        <v>3.7050000000000001</v>
      </c>
      <c r="FO12" s="9">
        <v>5.4480000000000004</v>
      </c>
      <c r="FP12" s="9">
        <v>1.3959999999999999</v>
      </c>
      <c r="FQ12" s="9">
        <v>4.0519999999999996</v>
      </c>
      <c r="FR12" s="9">
        <v>0.97599999999999998</v>
      </c>
      <c r="FS12" s="9">
        <v>0.193</v>
      </c>
      <c r="FT12" s="9">
        <v>0.78300000000000003</v>
      </c>
      <c r="FU12" s="9">
        <v>2.3250000000000002</v>
      </c>
      <c r="FV12" s="9">
        <v>1.0409999999999999</v>
      </c>
      <c r="FW12" s="9">
        <v>1.2849999999999999</v>
      </c>
      <c r="FX12" s="9">
        <v>2.0059999999999998</v>
      </c>
      <c r="FY12" s="9">
        <v>0.88800000000000001</v>
      </c>
      <c r="FZ12" s="9">
        <v>1.117</v>
      </c>
      <c r="GA12" s="9">
        <v>1.6879999999999999</v>
      </c>
      <c r="GB12" s="9">
        <v>0.56999999999999995</v>
      </c>
      <c r="GC12" s="9">
        <v>1.117</v>
      </c>
      <c r="GD12" s="9">
        <v>0.318</v>
      </c>
      <c r="GE12" s="9">
        <v>0.318</v>
      </c>
      <c r="GF12" s="9">
        <v>0</v>
      </c>
      <c r="GG12" s="9">
        <v>0.32</v>
      </c>
      <c r="GH12" s="9">
        <v>0.152</v>
      </c>
      <c r="GI12" s="9">
        <v>0.16700000000000001</v>
      </c>
      <c r="GJ12" s="9">
        <v>5.2279999999999998</v>
      </c>
      <c r="GK12" s="9">
        <v>1.0920000000000001</v>
      </c>
      <c r="GL12" s="9">
        <v>4.1360000000000001</v>
      </c>
      <c r="GM12" s="9">
        <v>4.8869999999999996</v>
      </c>
      <c r="GN12" s="9">
        <v>1.0920000000000001</v>
      </c>
      <c r="GO12" s="9">
        <v>3.7959999999999998</v>
      </c>
      <c r="GP12" s="9">
        <v>2.4</v>
      </c>
      <c r="GQ12" s="9">
        <v>0.58499999999999996</v>
      </c>
      <c r="GR12" s="9">
        <v>1.8149999999999999</v>
      </c>
      <c r="GS12" s="9">
        <v>2.4870000000000001</v>
      </c>
      <c r="GT12" s="9">
        <v>0.50700000000000001</v>
      </c>
      <c r="GU12" s="9">
        <v>1.9810000000000001</v>
      </c>
      <c r="GV12" s="9">
        <v>0.34100000000000003</v>
      </c>
      <c r="GW12" s="9">
        <v>0</v>
      </c>
      <c r="GX12" s="9">
        <v>0.34100000000000003</v>
      </c>
      <c r="GY12" s="9">
        <v>1.5740000000000001</v>
      </c>
      <c r="GZ12" s="9">
        <v>0.39800000000000002</v>
      </c>
      <c r="HA12" s="9">
        <v>1.1759999999999999</v>
      </c>
      <c r="HB12" s="9">
        <v>1.5740000000000001</v>
      </c>
      <c r="HC12" s="9">
        <v>0.39800000000000002</v>
      </c>
      <c r="HD12" s="9">
        <v>1.1759999999999999</v>
      </c>
      <c r="HE12" s="9">
        <v>1.012</v>
      </c>
      <c r="HF12" s="9">
        <v>0.21099999999999999</v>
      </c>
      <c r="HG12" s="9">
        <v>0.80100000000000005</v>
      </c>
      <c r="HH12" s="9">
        <v>0.56200000000000006</v>
      </c>
      <c r="HI12" s="9">
        <v>0.188</v>
      </c>
      <c r="HJ12" s="9">
        <v>0.374</v>
      </c>
      <c r="HK12" s="9">
        <v>0</v>
      </c>
      <c r="HL12" s="9">
        <v>0</v>
      </c>
      <c r="HM12" s="9">
        <v>0</v>
      </c>
      <c r="HN12" s="9">
        <v>4.4109999999999996</v>
      </c>
      <c r="HO12" s="9">
        <v>2.069</v>
      </c>
      <c r="HP12" s="9">
        <v>2.3420000000000001</v>
      </c>
      <c r="HQ12" s="9">
        <v>3.6070000000000002</v>
      </c>
      <c r="HR12" s="9">
        <v>1.875</v>
      </c>
      <c r="HS12" s="9">
        <v>1.732</v>
      </c>
      <c r="HT12" s="9">
        <v>2.7490000000000001</v>
      </c>
      <c r="HU12" s="9">
        <v>1.2310000000000001</v>
      </c>
      <c r="HV12" s="9">
        <v>1.518</v>
      </c>
      <c r="HW12" s="9">
        <v>0.85799999999999998</v>
      </c>
      <c r="HX12" s="9">
        <v>0.64400000000000002</v>
      </c>
      <c r="HY12" s="9">
        <v>0.214</v>
      </c>
      <c r="HZ12" s="9">
        <v>0.80300000000000005</v>
      </c>
      <c r="IA12" s="9">
        <v>0.193</v>
      </c>
      <c r="IB12" s="9">
        <v>0.61</v>
      </c>
      <c r="IC12" s="9">
        <v>3.7090000000000001</v>
      </c>
      <c r="ID12" s="9">
        <v>1.538</v>
      </c>
      <c r="IE12" s="9">
        <v>2.1709999999999998</v>
      </c>
      <c r="IF12" s="9">
        <v>3.5569999999999999</v>
      </c>
      <c r="IG12" s="9">
        <v>1.3859999999999999</v>
      </c>
      <c r="IH12" s="9">
        <v>2.1709999999999998</v>
      </c>
      <c r="II12" s="9">
        <v>1.698</v>
      </c>
      <c r="IJ12" s="9">
        <v>1.01</v>
      </c>
      <c r="IK12" s="9">
        <v>0.68799999999999994</v>
      </c>
      <c r="IL12" s="9">
        <v>1.859</v>
      </c>
      <c r="IM12" s="9">
        <v>0.376</v>
      </c>
      <c r="IN12" s="9">
        <v>1.4830000000000001</v>
      </c>
      <c r="IO12" s="9">
        <v>0.152</v>
      </c>
      <c r="IP12" s="9">
        <v>0.152</v>
      </c>
      <c r="IQ12" s="9">
        <v>0</v>
      </c>
    </row>
    <row r="13" spans="1:251">
      <c r="A13" s="10">
        <v>42767</v>
      </c>
      <c r="B13" s="9">
        <v>2.4670000000000001</v>
      </c>
      <c r="C13" s="9">
        <v>1.956</v>
      </c>
      <c r="D13" s="9">
        <v>0.95599999999999996</v>
      </c>
      <c r="E13" s="9">
        <v>1</v>
      </c>
      <c r="F13" s="9">
        <v>2.161</v>
      </c>
      <c r="G13" s="9">
        <v>0.69499999999999995</v>
      </c>
      <c r="H13" s="9">
        <v>1.4670000000000001</v>
      </c>
      <c r="I13" s="9">
        <v>0.29699999999999999</v>
      </c>
      <c r="J13" s="9">
        <v>0.29699999999999999</v>
      </c>
      <c r="K13" s="9">
        <v>0</v>
      </c>
      <c r="L13" s="9">
        <v>0.79100000000000004</v>
      </c>
      <c r="M13" s="9">
        <v>0.39400000000000002</v>
      </c>
      <c r="N13" s="9">
        <v>0.39700000000000002</v>
      </c>
      <c r="O13" s="9">
        <v>0.70799999999999996</v>
      </c>
      <c r="P13" s="9">
        <v>0.39400000000000002</v>
      </c>
      <c r="Q13" s="9">
        <v>0.314</v>
      </c>
      <c r="R13" s="9">
        <v>0.495</v>
      </c>
      <c r="S13" s="9">
        <v>0.28100000000000003</v>
      </c>
      <c r="T13" s="9">
        <v>0.214</v>
      </c>
      <c r="U13" s="9">
        <v>0.21299999999999999</v>
      </c>
      <c r="V13" s="9">
        <v>0.113</v>
      </c>
      <c r="W13" s="9">
        <v>0.1</v>
      </c>
      <c r="X13" s="9">
        <v>8.3000000000000004E-2</v>
      </c>
      <c r="Y13" s="9">
        <v>0</v>
      </c>
      <c r="Z13" s="9">
        <v>8.3000000000000004E-2</v>
      </c>
      <c r="AA13" s="9">
        <v>0.78700000000000003</v>
      </c>
      <c r="AB13" s="9">
        <v>0.39400000000000002</v>
      </c>
      <c r="AC13" s="9">
        <v>0.39300000000000002</v>
      </c>
      <c r="AD13" s="9">
        <v>0.78700000000000003</v>
      </c>
      <c r="AE13" s="9">
        <v>0.39400000000000002</v>
      </c>
      <c r="AF13" s="9">
        <v>0.39300000000000002</v>
      </c>
      <c r="AG13" s="9">
        <v>0.33100000000000002</v>
      </c>
      <c r="AH13" s="9">
        <v>0.19900000000000001</v>
      </c>
      <c r="AI13" s="9">
        <v>0.13200000000000001</v>
      </c>
      <c r="AJ13" s="9">
        <v>0.45600000000000002</v>
      </c>
      <c r="AK13" s="9">
        <v>0.19600000000000001</v>
      </c>
      <c r="AL13" s="9">
        <v>0.26100000000000001</v>
      </c>
      <c r="AM13" s="9">
        <v>0</v>
      </c>
      <c r="AN13" s="9">
        <v>0</v>
      </c>
      <c r="AO13" s="9">
        <v>0</v>
      </c>
      <c r="AP13" s="9">
        <v>1.036</v>
      </c>
      <c r="AQ13" s="9">
        <v>0.40600000000000003</v>
      </c>
      <c r="AR13" s="9">
        <v>0.63</v>
      </c>
      <c r="AS13" s="9">
        <v>0.88300000000000001</v>
      </c>
      <c r="AT13" s="9">
        <v>0.33600000000000002</v>
      </c>
      <c r="AU13" s="9">
        <v>0.54700000000000004</v>
      </c>
      <c r="AV13" s="9">
        <v>0.20599999999999999</v>
      </c>
      <c r="AW13" s="9">
        <v>0.10199999999999999</v>
      </c>
      <c r="AX13" s="9">
        <v>0.104</v>
      </c>
      <c r="AY13" s="9">
        <v>0.67700000000000005</v>
      </c>
      <c r="AZ13" s="9">
        <v>0.23400000000000001</v>
      </c>
      <c r="BA13" s="9">
        <v>0.443</v>
      </c>
      <c r="BB13" s="9">
        <v>0.153</v>
      </c>
      <c r="BC13" s="9">
        <v>6.9000000000000006E-2</v>
      </c>
      <c r="BD13" s="9">
        <v>8.3000000000000004E-2</v>
      </c>
      <c r="BE13" s="9">
        <v>1.919</v>
      </c>
      <c r="BF13" s="9">
        <v>0.621</v>
      </c>
      <c r="BG13" s="9">
        <v>1.298</v>
      </c>
      <c r="BH13" s="9">
        <v>1.919</v>
      </c>
      <c r="BI13" s="9">
        <v>0.621</v>
      </c>
      <c r="BJ13" s="9">
        <v>1.298</v>
      </c>
      <c r="BK13" s="9">
        <v>1.2190000000000001</v>
      </c>
      <c r="BL13" s="9">
        <v>0.49299999999999999</v>
      </c>
      <c r="BM13" s="9">
        <v>0.72699999999999998</v>
      </c>
      <c r="BN13" s="9">
        <v>0.69899999999999995</v>
      </c>
      <c r="BO13" s="9">
        <v>0.128</v>
      </c>
      <c r="BP13" s="9">
        <v>0.57099999999999995</v>
      </c>
      <c r="BQ13" s="9">
        <v>0</v>
      </c>
      <c r="BR13" s="9">
        <v>0</v>
      </c>
      <c r="BS13" s="9">
        <v>0</v>
      </c>
      <c r="BT13" s="9">
        <v>1.4630000000000001</v>
      </c>
      <c r="BU13" s="9">
        <v>0.92100000000000004</v>
      </c>
      <c r="BV13" s="9">
        <v>0.54300000000000004</v>
      </c>
      <c r="BW13" s="9">
        <v>1.236</v>
      </c>
      <c r="BX13" s="9">
        <v>0.69299999999999995</v>
      </c>
      <c r="BY13" s="9">
        <v>0.54300000000000004</v>
      </c>
      <c r="BZ13" s="9">
        <v>0.69399999999999995</v>
      </c>
      <c r="CA13" s="9">
        <v>0.443</v>
      </c>
      <c r="CB13" s="9">
        <v>0.251</v>
      </c>
      <c r="CC13" s="9">
        <v>0.54200000000000004</v>
      </c>
      <c r="CD13" s="9">
        <v>0.25</v>
      </c>
      <c r="CE13" s="9">
        <v>0.29099999999999998</v>
      </c>
      <c r="CF13" s="9">
        <v>0.22800000000000001</v>
      </c>
      <c r="CG13" s="9">
        <v>0.22800000000000001</v>
      </c>
      <c r="CH13" s="9">
        <v>0</v>
      </c>
      <c r="CI13" s="9">
        <v>1.391</v>
      </c>
      <c r="CJ13" s="9">
        <v>0.51500000000000001</v>
      </c>
      <c r="CK13" s="9">
        <v>0.876</v>
      </c>
      <c r="CL13" s="9">
        <v>1.391</v>
      </c>
      <c r="CM13" s="9">
        <v>0.51500000000000001</v>
      </c>
      <c r="CN13" s="9">
        <v>0.876</v>
      </c>
      <c r="CO13" s="9">
        <v>0.45900000000000002</v>
      </c>
      <c r="CP13" s="9">
        <v>0.19900000000000001</v>
      </c>
      <c r="CQ13" s="9">
        <v>0.26</v>
      </c>
      <c r="CR13" s="9">
        <v>0.93300000000000005</v>
      </c>
      <c r="CS13" s="9">
        <v>0.317</v>
      </c>
      <c r="CT13" s="9">
        <v>0.61599999999999999</v>
      </c>
      <c r="CU13" s="9">
        <v>0</v>
      </c>
      <c r="CV13" s="9">
        <v>0</v>
      </c>
      <c r="CW13" s="9">
        <v>0</v>
      </c>
      <c r="CX13" s="9">
        <v>1.9319999999999999</v>
      </c>
      <c r="CY13" s="9">
        <v>0.86799999999999999</v>
      </c>
      <c r="CZ13" s="9">
        <v>1.0640000000000001</v>
      </c>
      <c r="DA13" s="9">
        <v>1.7789999999999999</v>
      </c>
      <c r="DB13" s="9">
        <v>0.79900000000000004</v>
      </c>
      <c r="DC13" s="9">
        <v>0.98099999999999998</v>
      </c>
      <c r="DD13" s="9">
        <v>0.71199999999999997</v>
      </c>
      <c r="DE13" s="9">
        <v>0.45500000000000002</v>
      </c>
      <c r="DF13" s="9">
        <v>0.25700000000000001</v>
      </c>
      <c r="DG13" s="9">
        <v>1.0669999999999999</v>
      </c>
      <c r="DH13" s="9">
        <v>0.34300000000000003</v>
      </c>
      <c r="DI13" s="9">
        <v>0.72399999999999998</v>
      </c>
      <c r="DJ13" s="9">
        <v>0.153</v>
      </c>
      <c r="DK13" s="9">
        <v>6.9000000000000006E-2</v>
      </c>
      <c r="DL13" s="9">
        <v>8.3000000000000004E-2</v>
      </c>
      <c r="DM13" s="9">
        <v>1.639</v>
      </c>
      <c r="DN13" s="9">
        <v>0.82499999999999996</v>
      </c>
      <c r="DO13" s="9">
        <v>0.81399999999999995</v>
      </c>
      <c r="DP13" s="9">
        <v>1.544</v>
      </c>
      <c r="DQ13" s="9">
        <v>0.73099999999999998</v>
      </c>
      <c r="DR13" s="9">
        <v>0.81399999999999995</v>
      </c>
      <c r="DS13" s="9">
        <v>1.17</v>
      </c>
      <c r="DT13" s="9">
        <v>0.58299999999999996</v>
      </c>
      <c r="DU13" s="9">
        <v>0.58699999999999997</v>
      </c>
      <c r="DV13" s="9">
        <v>0.375</v>
      </c>
      <c r="DW13" s="9">
        <v>0.14799999999999999</v>
      </c>
      <c r="DX13" s="9">
        <v>0.22700000000000001</v>
      </c>
      <c r="DY13" s="9">
        <v>9.4E-2</v>
      </c>
      <c r="DZ13" s="9">
        <v>9.4E-2</v>
      </c>
      <c r="EA13" s="9">
        <v>0</v>
      </c>
      <c r="EB13" s="9">
        <v>0.24299999999999999</v>
      </c>
      <c r="EC13" s="9">
        <v>0.13300000000000001</v>
      </c>
      <c r="ED13" s="9">
        <v>0.11</v>
      </c>
      <c r="EE13" s="9">
        <v>0.11</v>
      </c>
      <c r="EF13" s="9">
        <v>0</v>
      </c>
      <c r="EG13" s="9">
        <v>0.11</v>
      </c>
      <c r="EH13" s="9">
        <v>0.11</v>
      </c>
      <c r="EI13" s="9">
        <v>0</v>
      </c>
      <c r="EJ13" s="9">
        <v>0.11</v>
      </c>
      <c r="EK13" s="9">
        <v>0</v>
      </c>
      <c r="EL13" s="9">
        <v>0</v>
      </c>
      <c r="EM13" s="9">
        <v>0</v>
      </c>
      <c r="EN13" s="9">
        <v>0.13300000000000001</v>
      </c>
      <c r="EO13" s="9">
        <v>0.13300000000000001</v>
      </c>
      <c r="EP13" s="9">
        <v>0</v>
      </c>
      <c r="EQ13" s="9">
        <v>15.254</v>
      </c>
      <c r="ER13" s="9">
        <v>5.74</v>
      </c>
      <c r="ES13" s="9">
        <v>9.5139999999999993</v>
      </c>
      <c r="ET13" s="9">
        <v>13.612</v>
      </c>
      <c r="EU13" s="9">
        <v>5.74</v>
      </c>
      <c r="EV13" s="9">
        <v>7.8719999999999999</v>
      </c>
      <c r="EW13" s="9">
        <v>7.3220000000000001</v>
      </c>
      <c r="EX13" s="9">
        <v>3.238</v>
      </c>
      <c r="EY13" s="9">
        <v>4.085</v>
      </c>
      <c r="EZ13" s="9">
        <v>6.2889999999999997</v>
      </c>
      <c r="FA13" s="9">
        <v>2.5019999999999998</v>
      </c>
      <c r="FB13" s="9">
        <v>3.7879999999999998</v>
      </c>
      <c r="FC13" s="9">
        <v>1.6419999999999999</v>
      </c>
      <c r="FD13" s="9">
        <v>0</v>
      </c>
      <c r="FE13" s="9">
        <v>1.6419999999999999</v>
      </c>
      <c r="FF13" s="9">
        <v>12.61</v>
      </c>
      <c r="FG13" s="9">
        <v>4.9829999999999997</v>
      </c>
      <c r="FH13" s="9">
        <v>7.6269999999999998</v>
      </c>
      <c r="FI13" s="9">
        <v>11.589</v>
      </c>
      <c r="FJ13" s="9">
        <v>4.9829999999999997</v>
      </c>
      <c r="FK13" s="9">
        <v>6.6070000000000002</v>
      </c>
      <c r="FL13" s="9">
        <v>6.2729999999999997</v>
      </c>
      <c r="FM13" s="9">
        <v>2.8119999999999998</v>
      </c>
      <c r="FN13" s="9">
        <v>3.4620000000000002</v>
      </c>
      <c r="FO13" s="9">
        <v>5.3159999999999998</v>
      </c>
      <c r="FP13" s="9">
        <v>2.1709999999999998</v>
      </c>
      <c r="FQ13" s="9">
        <v>3.145</v>
      </c>
      <c r="FR13" s="9">
        <v>1.02</v>
      </c>
      <c r="FS13" s="9">
        <v>0</v>
      </c>
      <c r="FT13" s="9">
        <v>1.02</v>
      </c>
      <c r="FU13" s="9">
        <v>2.6440000000000001</v>
      </c>
      <c r="FV13" s="9">
        <v>0.75700000000000001</v>
      </c>
      <c r="FW13" s="9">
        <v>1.887</v>
      </c>
      <c r="FX13" s="9">
        <v>2.0219999999999998</v>
      </c>
      <c r="FY13" s="9">
        <v>0.75700000000000001</v>
      </c>
      <c r="FZ13" s="9">
        <v>1.2649999999999999</v>
      </c>
      <c r="GA13" s="9">
        <v>1.0489999999999999</v>
      </c>
      <c r="GB13" s="9">
        <v>0.42599999999999999</v>
      </c>
      <c r="GC13" s="9">
        <v>0.623</v>
      </c>
      <c r="GD13" s="9">
        <v>0.97299999999999998</v>
      </c>
      <c r="GE13" s="9">
        <v>0.33100000000000002</v>
      </c>
      <c r="GF13" s="9">
        <v>0.64200000000000002</v>
      </c>
      <c r="GG13" s="9">
        <v>0.622</v>
      </c>
      <c r="GH13" s="9">
        <v>0</v>
      </c>
      <c r="GI13" s="9">
        <v>0.622</v>
      </c>
      <c r="GJ13" s="9">
        <v>6.12</v>
      </c>
      <c r="GK13" s="9">
        <v>2.5950000000000002</v>
      </c>
      <c r="GL13" s="9">
        <v>3.5249999999999999</v>
      </c>
      <c r="GM13" s="9">
        <v>5.5250000000000004</v>
      </c>
      <c r="GN13" s="9">
        <v>2.5950000000000002</v>
      </c>
      <c r="GO13" s="9">
        <v>2.93</v>
      </c>
      <c r="GP13" s="9">
        <v>2.3359999999999999</v>
      </c>
      <c r="GQ13" s="9">
        <v>1.2769999999999999</v>
      </c>
      <c r="GR13" s="9">
        <v>1.0580000000000001</v>
      </c>
      <c r="GS13" s="9">
        <v>3.19</v>
      </c>
      <c r="GT13" s="9">
        <v>1.3180000000000001</v>
      </c>
      <c r="GU13" s="9">
        <v>1.871</v>
      </c>
      <c r="GV13" s="9">
        <v>0.59499999999999997</v>
      </c>
      <c r="GW13" s="9">
        <v>0</v>
      </c>
      <c r="GX13" s="9">
        <v>0.59499999999999997</v>
      </c>
      <c r="GY13" s="9">
        <v>2.5790000000000002</v>
      </c>
      <c r="GZ13" s="9">
        <v>0</v>
      </c>
      <c r="HA13" s="9">
        <v>2.5790000000000002</v>
      </c>
      <c r="HB13" s="9">
        <v>2.17</v>
      </c>
      <c r="HC13" s="9">
        <v>0</v>
      </c>
      <c r="HD13" s="9">
        <v>2.17</v>
      </c>
      <c r="HE13" s="9">
        <v>1.258</v>
      </c>
      <c r="HF13" s="9">
        <v>0</v>
      </c>
      <c r="HG13" s="9">
        <v>1.258</v>
      </c>
      <c r="HH13" s="9">
        <v>0.91200000000000003</v>
      </c>
      <c r="HI13" s="9">
        <v>0</v>
      </c>
      <c r="HJ13" s="9">
        <v>0.91200000000000003</v>
      </c>
      <c r="HK13" s="9">
        <v>0.40899999999999997</v>
      </c>
      <c r="HL13" s="9">
        <v>0</v>
      </c>
      <c r="HM13" s="9">
        <v>0.40899999999999997</v>
      </c>
      <c r="HN13" s="9">
        <v>3.9580000000000002</v>
      </c>
      <c r="HO13" s="9">
        <v>1.6839999999999999</v>
      </c>
      <c r="HP13" s="9">
        <v>2.274</v>
      </c>
      <c r="HQ13" s="9">
        <v>3.5259999999999998</v>
      </c>
      <c r="HR13" s="9">
        <v>1.6839999999999999</v>
      </c>
      <c r="HS13" s="9">
        <v>1.8420000000000001</v>
      </c>
      <c r="HT13" s="9">
        <v>2.2400000000000002</v>
      </c>
      <c r="HU13" s="9">
        <v>1.4019999999999999</v>
      </c>
      <c r="HV13" s="9">
        <v>0.83799999999999997</v>
      </c>
      <c r="HW13" s="9">
        <v>1.286</v>
      </c>
      <c r="HX13" s="9">
        <v>0.28199999999999997</v>
      </c>
      <c r="HY13" s="9">
        <v>1.004</v>
      </c>
      <c r="HZ13" s="9">
        <v>0.432</v>
      </c>
      <c r="IA13" s="9">
        <v>0</v>
      </c>
      <c r="IB13" s="9">
        <v>0.432</v>
      </c>
      <c r="IC13" s="9">
        <v>2.597</v>
      </c>
      <c r="ID13" s="9">
        <v>1.46</v>
      </c>
      <c r="IE13" s="9">
        <v>1.137</v>
      </c>
      <c r="IF13" s="9">
        <v>2.39</v>
      </c>
      <c r="IG13" s="9">
        <v>1.46</v>
      </c>
      <c r="IH13" s="9">
        <v>0.93</v>
      </c>
      <c r="II13" s="9">
        <v>1.4890000000000001</v>
      </c>
      <c r="IJ13" s="9">
        <v>0.55900000000000005</v>
      </c>
      <c r="IK13" s="9">
        <v>0.93</v>
      </c>
      <c r="IL13" s="9">
        <v>0.90100000000000002</v>
      </c>
      <c r="IM13" s="9">
        <v>0.90100000000000002</v>
      </c>
      <c r="IN13" s="9">
        <v>0</v>
      </c>
      <c r="IO13" s="9">
        <v>0.20599999999999999</v>
      </c>
      <c r="IP13" s="9">
        <v>0</v>
      </c>
      <c r="IQ13" s="9">
        <v>0.20599999999999999</v>
      </c>
    </row>
    <row r="14" spans="1:251">
      <c r="A14" s="10">
        <v>43132</v>
      </c>
      <c r="B14" s="9">
        <v>2.7109999999999999</v>
      </c>
      <c r="C14" s="9">
        <v>2.198</v>
      </c>
      <c r="D14" s="9">
        <v>0.79800000000000004</v>
      </c>
      <c r="E14" s="9">
        <v>1.401</v>
      </c>
      <c r="F14" s="9">
        <v>2.0609999999999999</v>
      </c>
      <c r="G14" s="9">
        <v>0.75</v>
      </c>
      <c r="H14" s="9">
        <v>1.31</v>
      </c>
      <c r="I14" s="9">
        <v>0.48899999999999999</v>
      </c>
      <c r="J14" s="9">
        <v>7.2999999999999995E-2</v>
      </c>
      <c r="K14" s="9">
        <v>0.41499999999999998</v>
      </c>
      <c r="L14" s="9">
        <v>0.81200000000000006</v>
      </c>
      <c r="M14" s="9">
        <v>0.35599999999999998</v>
      </c>
      <c r="N14" s="9">
        <v>0.45600000000000002</v>
      </c>
      <c r="O14" s="9">
        <v>0.73299999999999998</v>
      </c>
      <c r="P14" s="9">
        <v>0.35599999999999998</v>
      </c>
      <c r="Q14" s="9">
        <v>0.376</v>
      </c>
      <c r="R14" s="9">
        <v>0.35099999999999998</v>
      </c>
      <c r="S14" s="9">
        <v>0.114</v>
      </c>
      <c r="T14" s="9">
        <v>0.23699999999999999</v>
      </c>
      <c r="U14" s="9">
        <v>0.38100000000000001</v>
      </c>
      <c r="V14" s="9">
        <v>0.24199999999999999</v>
      </c>
      <c r="W14" s="9">
        <v>0.13900000000000001</v>
      </c>
      <c r="X14" s="9">
        <v>0.08</v>
      </c>
      <c r="Y14" s="9">
        <v>0</v>
      </c>
      <c r="Z14" s="9">
        <v>0.08</v>
      </c>
      <c r="AA14" s="9">
        <v>1.3979999999999999</v>
      </c>
      <c r="AB14" s="9">
        <v>0.63800000000000001</v>
      </c>
      <c r="AC14" s="9">
        <v>0.76100000000000001</v>
      </c>
      <c r="AD14" s="9">
        <v>1.161</v>
      </c>
      <c r="AE14" s="9">
        <v>0.63800000000000001</v>
      </c>
      <c r="AF14" s="9">
        <v>0.52400000000000002</v>
      </c>
      <c r="AG14" s="9">
        <v>0.49099999999999999</v>
      </c>
      <c r="AH14" s="9">
        <v>0.26400000000000001</v>
      </c>
      <c r="AI14" s="9">
        <v>0.22700000000000001</v>
      </c>
      <c r="AJ14" s="9">
        <v>0.67</v>
      </c>
      <c r="AK14" s="9">
        <v>0.373</v>
      </c>
      <c r="AL14" s="9">
        <v>0.29699999999999999</v>
      </c>
      <c r="AM14" s="9">
        <v>0.23699999999999999</v>
      </c>
      <c r="AN14" s="9">
        <v>0</v>
      </c>
      <c r="AO14" s="9">
        <v>0.23699999999999999</v>
      </c>
      <c r="AP14" s="9">
        <v>0.377</v>
      </c>
      <c r="AQ14" s="9">
        <v>8.6999999999999994E-2</v>
      </c>
      <c r="AR14" s="9">
        <v>0.28899999999999998</v>
      </c>
      <c r="AS14" s="9">
        <v>0.29499999999999998</v>
      </c>
      <c r="AT14" s="9">
        <v>8.6999999999999994E-2</v>
      </c>
      <c r="AU14" s="9">
        <v>0.20799999999999999</v>
      </c>
      <c r="AV14" s="9">
        <v>0.13800000000000001</v>
      </c>
      <c r="AW14" s="9">
        <v>0</v>
      </c>
      <c r="AX14" s="9">
        <v>0.13800000000000001</v>
      </c>
      <c r="AY14" s="9">
        <v>0.157</v>
      </c>
      <c r="AZ14" s="9">
        <v>8.6999999999999994E-2</v>
      </c>
      <c r="BA14" s="9">
        <v>7.0000000000000007E-2</v>
      </c>
      <c r="BB14" s="9">
        <v>8.2000000000000003E-2</v>
      </c>
      <c r="BC14" s="9">
        <v>0</v>
      </c>
      <c r="BD14" s="9">
        <v>8.2000000000000003E-2</v>
      </c>
      <c r="BE14" s="9">
        <v>1.5189999999999999</v>
      </c>
      <c r="BF14" s="9">
        <v>0.23899999999999999</v>
      </c>
      <c r="BG14" s="9">
        <v>1.28</v>
      </c>
      <c r="BH14" s="9">
        <v>1.5189999999999999</v>
      </c>
      <c r="BI14" s="9">
        <v>0.23899999999999999</v>
      </c>
      <c r="BJ14" s="9">
        <v>1.28</v>
      </c>
      <c r="BK14" s="9">
        <v>0.80300000000000005</v>
      </c>
      <c r="BL14" s="9">
        <v>9.8000000000000004E-2</v>
      </c>
      <c r="BM14" s="9">
        <v>0.70499999999999996</v>
      </c>
      <c r="BN14" s="9">
        <v>0.71599999999999997</v>
      </c>
      <c r="BO14" s="9">
        <v>0.14099999999999999</v>
      </c>
      <c r="BP14" s="9">
        <v>0.57499999999999996</v>
      </c>
      <c r="BQ14" s="9">
        <v>0</v>
      </c>
      <c r="BR14" s="9">
        <v>0</v>
      </c>
      <c r="BS14" s="9">
        <v>0</v>
      </c>
      <c r="BT14" s="9">
        <v>2.266</v>
      </c>
      <c r="BU14" s="9">
        <v>1.014</v>
      </c>
      <c r="BV14" s="9">
        <v>1.2529999999999999</v>
      </c>
      <c r="BW14" s="9">
        <v>2.016</v>
      </c>
      <c r="BX14" s="9">
        <v>0.94</v>
      </c>
      <c r="BY14" s="9">
        <v>1.0760000000000001</v>
      </c>
      <c r="BZ14" s="9">
        <v>1.1180000000000001</v>
      </c>
      <c r="CA14" s="9">
        <v>0.55000000000000004</v>
      </c>
      <c r="CB14" s="9">
        <v>0.56899999999999995</v>
      </c>
      <c r="CC14" s="9">
        <v>0.89800000000000002</v>
      </c>
      <c r="CD14" s="9">
        <v>0.39100000000000001</v>
      </c>
      <c r="CE14" s="9">
        <v>0.50700000000000001</v>
      </c>
      <c r="CF14" s="9">
        <v>0.25</v>
      </c>
      <c r="CG14" s="9">
        <v>7.2999999999999995E-2</v>
      </c>
      <c r="CH14" s="9">
        <v>0.17599999999999999</v>
      </c>
      <c r="CI14" s="9">
        <v>1.9830000000000001</v>
      </c>
      <c r="CJ14" s="9">
        <v>0.66600000000000004</v>
      </c>
      <c r="CK14" s="9">
        <v>1.3169999999999999</v>
      </c>
      <c r="CL14" s="9">
        <v>1.8049999999999999</v>
      </c>
      <c r="CM14" s="9">
        <v>0.66600000000000004</v>
      </c>
      <c r="CN14" s="9">
        <v>1.139</v>
      </c>
      <c r="CO14" s="9">
        <v>0.78900000000000003</v>
      </c>
      <c r="CP14" s="9">
        <v>0.375</v>
      </c>
      <c r="CQ14" s="9">
        <v>0.41399999999999998</v>
      </c>
      <c r="CR14" s="9">
        <v>1.0169999999999999</v>
      </c>
      <c r="CS14" s="9">
        <v>0.29199999999999998</v>
      </c>
      <c r="CT14" s="9">
        <v>0.72499999999999998</v>
      </c>
      <c r="CU14" s="9">
        <v>0.17799999999999999</v>
      </c>
      <c r="CV14" s="9">
        <v>0</v>
      </c>
      <c r="CW14" s="9">
        <v>0.17799999999999999</v>
      </c>
      <c r="CX14" s="9">
        <v>1.9570000000000001</v>
      </c>
      <c r="CY14" s="9">
        <v>0.624</v>
      </c>
      <c r="CZ14" s="9">
        <v>1.333</v>
      </c>
      <c r="DA14" s="9">
        <v>1.7430000000000001</v>
      </c>
      <c r="DB14" s="9">
        <v>0.55000000000000004</v>
      </c>
      <c r="DC14" s="9">
        <v>1.1919999999999999</v>
      </c>
      <c r="DD14" s="9">
        <v>0.85499999999999998</v>
      </c>
      <c r="DE14" s="9">
        <v>0.23100000000000001</v>
      </c>
      <c r="DF14" s="9">
        <v>0.625</v>
      </c>
      <c r="DG14" s="9">
        <v>0.88700000000000001</v>
      </c>
      <c r="DH14" s="9">
        <v>0.31900000000000001</v>
      </c>
      <c r="DI14" s="9">
        <v>0.56799999999999995</v>
      </c>
      <c r="DJ14" s="9">
        <v>0.214</v>
      </c>
      <c r="DK14" s="9">
        <v>7.2999999999999995E-2</v>
      </c>
      <c r="DL14" s="9">
        <v>0.14099999999999999</v>
      </c>
      <c r="DM14" s="9">
        <v>1.5669999999999999</v>
      </c>
      <c r="DN14" s="9">
        <v>0.68700000000000006</v>
      </c>
      <c r="DO14" s="9">
        <v>0.88</v>
      </c>
      <c r="DP14" s="9">
        <v>1.391</v>
      </c>
      <c r="DQ14" s="9">
        <v>0.68700000000000006</v>
      </c>
      <c r="DR14" s="9">
        <v>0.70299999999999996</v>
      </c>
      <c r="DS14" s="9">
        <v>0.85299999999999998</v>
      </c>
      <c r="DT14" s="9">
        <v>0.30599999999999999</v>
      </c>
      <c r="DU14" s="9">
        <v>0.54700000000000004</v>
      </c>
      <c r="DV14" s="9">
        <v>0.53800000000000003</v>
      </c>
      <c r="DW14" s="9">
        <v>0.38200000000000001</v>
      </c>
      <c r="DX14" s="9">
        <v>0.156</v>
      </c>
      <c r="DY14" s="9">
        <v>0.17599999999999999</v>
      </c>
      <c r="DZ14" s="9">
        <v>0</v>
      </c>
      <c r="EA14" s="9">
        <v>0.17599999999999999</v>
      </c>
      <c r="EB14" s="9">
        <v>5.2999999999999999E-2</v>
      </c>
      <c r="EC14" s="9">
        <v>0</v>
      </c>
      <c r="ED14" s="9">
        <v>5.2999999999999999E-2</v>
      </c>
      <c r="EE14" s="9">
        <v>5.2999999999999999E-2</v>
      </c>
      <c r="EF14" s="9">
        <v>0</v>
      </c>
      <c r="EG14" s="9">
        <v>5.2999999999999999E-2</v>
      </c>
      <c r="EH14" s="9">
        <v>5.2999999999999999E-2</v>
      </c>
      <c r="EI14" s="9">
        <v>0</v>
      </c>
      <c r="EJ14" s="9">
        <v>5.2999999999999999E-2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14.353999999999999</v>
      </c>
      <c r="ER14" s="9">
        <v>5.8380000000000001</v>
      </c>
      <c r="ES14" s="9">
        <v>8.516</v>
      </c>
      <c r="ET14" s="9">
        <v>11.913</v>
      </c>
      <c r="EU14" s="9">
        <v>4.5039999999999996</v>
      </c>
      <c r="EV14" s="9">
        <v>7.4089999999999998</v>
      </c>
      <c r="EW14" s="9">
        <v>7.7220000000000004</v>
      </c>
      <c r="EX14" s="9">
        <v>2.6139999999999999</v>
      </c>
      <c r="EY14" s="9">
        <v>5.1079999999999997</v>
      </c>
      <c r="EZ14" s="9">
        <v>4.1909999999999998</v>
      </c>
      <c r="FA14" s="9">
        <v>1.891</v>
      </c>
      <c r="FB14" s="9">
        <v>2.2999999999999998</v>
      </c>
      <c r="FC14" s="9">
        <v>2.4409999999999998</v>
      </c>
      <c r="FD14" s="9">
        <v>1.333</v>
      </c>
      <c r="FE14" s="9">
        <v>1.1080000000000001</v>
      </c>
      <c r="FF14" s="9">
        <v>12.170999999999999</v>
      </c>
      <c r="FG14" s="9">
        <v>5.1130000000000004</v>
      </c>
      <c r="FH14" s="9">
        <v>7.0579999999999998</v>
      </c>
      <c r="FI14" s="9">
        <v>9.9969999999999999</v>
      </c>
      <c r="FJ14" s="9">
        <v>4.0469999999999997</v>
      </c>
      <c r="FK14" s="9">
        <v>5.95</v>
      </c>
      <c r="FL14" s="9">
        <v>6.7329999999999997</v>
      </c>
      <c r="FM14" s="9">
        <v>2.6139999999999999</v>
      </c>
      <c r="FN14" s="9">
        <v>4.1189999999999998</v>
      </c>
      <c r="FO14" s="9">
        <v>3.2650000000000001</v>
      </c>
      <c r="FP14" s="9">
        <v>1.4339999999999999</v>
      </c>
      <c r="FQ14" s="9">
        <v>1.831</v>
      </c>
      <c r="FR14" s="9">
        <v>2.173</v>
      </c>
      <c r="FS14" s="9">
        <v>1.0660000000000001</v>
      </c>
      <c r="FT14" s="9">
        <v>1.1080000000000001</v>
      </c>
      <c r="FU14" s="9">
        <v>2.1829999999999998</v>
      </c>
      <c r="FV14" s="9">
        <v>0.72499999999999998</v>
      </c>
      <c r="FW14" s="9">
        <v>1.4590000000000001</v>
      </c>
      <c r="FX14" s="9">
        <v>1.9159999999999999</v>
      </c>
      <c r="FY14" s="9">
        <v>0.45700000000000002</v>
      </c>
      <c r="FZ14" s="9">
        <v>1.4590000000000001</v>
      </c>
      <c r="GA14" s="9">
        <v>0.98899999999999999</v>
      </c>
      <c r="GB14" s="9">
        <v>0</v>
      </c>
      <c r="GC14" s="9">
        <v>0.98899999999999999</v>
      </c>
      <c r="GD14" s="9">
        <v>0.92600000000000005</v>
      </c>
      <c r="GE14" s="9">
        <v>0.45700000000000002</v>
      </c>
      <c r="GF14" s="9">
        <v>0.46899999999999997</v>
      </c>
      <c r="GG14" s="9">
        <v>0.26800000000000002</v>
      </c>
      <c r="GH14" s="9">
        <v>0.26800000000000002</v>
      </c>
      <c r="GI14" s="9">
        <v>0</v>
      </c>
      <c r="GJ14" s="9">
        <v>5.5839999999999996</v>
      </c>
      <c r="GK14" s="9">
        <v>2.0329999999999999</v>
      </c>
      <c r="GL14" s="9">
        <v>3.5510000000000002</v>
      </c>
      <c r="GM14" s="9">
        <v>4.9320000000000004</v>
      </c>
      <c r="GN14" s="9">
        <v>1.9</v>
      </c>
      <c r="GO14" s="9">
        <v>3.032</v>
      </c>
      <c r="GP14" s="9">
        <v>2.6080000000000001</v>
      </c>
      <c r="GQ14" s="9">
        <v>0.85399999999999998</v>
      </c>
      <c r="GR14" s="9">
        <v>1.754</v>
      </c>
      <c r="GS14" s="9">
        <v>2.3239999999999998</v>
      </c>
      <c r="GT14" s="9">
        <v>1.0469999999999999</v>
      </c>
      <c r="GU14" s="9">
        <v>1.2769999999999999</v>
      </c>
      <c r="GV14" s="9">
        <v>0.65200000000000002</v>
      </c>
      <c r="GW14" s="9">
        <v>0.13300000000000001</v>
      </c>
      <c r="GX14" s="9">
        <v>0.51900000000000002</v>
      </c>
      <c r="GY14" s="9">
        <v>1.4790000000000001</v>
      </c>
      <c r="GZ14" s="9">
        <v>0.14399999999999999</v>
      </c>
      <c r="HA14" s="9">
        <v>1.335</v>
      </c>
      <c r="HB14" s="9">
        <v>1.4790000000000001</v>
      </c>
      <c r="HC14" s="9">
        <v>0.14399999999999999</v>
      </c>
      <c r="HD14" s="9">
        <v>1.335</v>
      </c>
      <c r="HE14" s="9">
        <v>1.1850000000000001</v>
      </c>
      <c r="HF14" s="9">
        <v>0</v>
      </c>
      <c r="HG14" s="9">
        <v>1.1850000000000001</v>
      </c>
      <c r="HH14" s="9">
        <v>0.29299999999999998</v>
      </c>
      <c r="HI14" s="9">
        <v>0.14399999999999999</v>
      </c>
      <c r="HJ14" s="9">
        <v>0.14899999999999999</v>
      </c>
      <c r="HK14" s="9">
        <v>0</v>
      </c>
      <c r="HL14" s="9">
        <v>0</v>
      </c>
      <c r="HM14" s="9">
        <v>0</v>
      </c>
      <c r="HN14" s="9">
        <v>4.1210000000000004</v>
      </c>
      <c r="HO14" s="9">
        <v>2.0619999999999998</v>
      </c>
      <c r="HP14" s="9">
        <v>2.0590000000000002</v>
      </c>
      <c r="HQ14" s="9">
        <v>2.9750000000000001</v>
      </c>
      <c r="HR14" s="9">
        <v>1.3129999999999999</v>
      </c>
      <c r="HS14" s="9">
        <v>1.6619999999999999</v>
      </c>
      <c r="HT14" s="9">
        <v>2.121</v>
      </c>
      <c r="HU14" s="9">
        <v>1.1519999999999999</v>
      </c>
      <c r="HV14" s="9">
        <v>0.97</v>
      </c>
      <c r="HW14" s="9">
        <v>0.85399999999999998</v>
      </c>
      <c r="HX14" s="9">
        <v>0.161</v>
      </c>
      <c r="HY14" s="9">
        <v>0.69299999999999995</v>
      </c>
      <c r="HZ14" s="9">
        <v>1.145</v>
      </c>
      <c r="IA14" s="9">
        <v>0.749</v>
      </c>
      <c r="IB14" s="9">
        <v>0.39600000000000002</v>
      </c>
      <c r="IC14" s="9">
        <v>3.1709999999999998</v>
      </c>
      <c r="ID14" s="9">
        <v>1.599</v>
      </c>
      <c r="IE14" s="9">
        <v>1.5720000000000001</v>
      </c>
      <c r="IF14" s="9">
        <v>2.5270000000000001</v>
      </c>
      <c r="IG14" s="9">
        <v>1.1479999999999999</v>
      </c>
      <c r="IH14" s="9">
        <v>1.38</v>
      </c>
      <c r="II14" s="9">
        <v>1.8069999999999999</v>
      </c>
      <c r="IJ14" s="9">
        <v>0.60799999999999998</v>
      </c>
      <c r="IK14" s="9">
        <v>1.1990000000000001</v>
      </c>
      <c r="IL14" s="9">
        <v>0.72</v>
      </c>
      <c r="IM14" s="9">
        <v>0.53900000000000003</v>
      </c>
      <c r="IN14" s="9">
        <v>0.18099999999999999</v>
      </c>
      <c r="IO14" s="9">
        <v>0.64300000000000002</v>
      </c>
      <c r="IP14" s="9">
        <v>0.45100000000000001</v>
      </c>
      <c r="IQ14" s="9">
        <v>0.192</v>
      </c>
    </row>
    <row r="15" spans="1:251">
      <c r="A15" s="10">
        <v>43497</v>
      </c>
      <c r="B15" s="9">
        <v>2.5880000000000001</v>
      </c>
      <c r="C15" s="9">
        <v>2.2509999999999999</v>
      </c>
      <c r="D15" s="9">
        <v>1.2649999999999999</v>
      </c>
      <c r="E15" s="9">
        <v>0.98599999999999999</v>
      </c>
      <c r="F15" s="9">
        <v>2.2759999999999998</v>
      </c>
      <c r="G15" s="9">
        <v>0.67500000000000004</v>
      </c>
      <c r="H15" s="9">
        <v>1.6020000000000001</v>
      </c>
      <c r="I15" s="9">
        <v>0.28999999999999998</v>
      </c>
      <c r="J15" s="9">
        <v>0.191</v>
      </c>
      <c r="K15" s="9">
        <v>9.9000000000000005E-2</v>
      </c>
      <c r="L15" s="9">
        <v>0.52400000000000002</v>
      </c>
      <c r="M15" s="9">
        <v>0.10299999999999999</v>
      </c>
      <c r="N15" s="9">
        <v>0.42099999999999999</v>
      </c>
      <c r="O15" s="9">
        <v>0.41599999999999998</v>
      </c>
      <c r="P15" s="9">
        <v>0.10299999999999999</v>
      </c>
      <c r="Q15" s="9">
        <v>0.313</v>
      </c>
      <c r="R15" s="9">
        <v>0.223</v>
      </c>
      <c r="S15" s="9">
        <v>0.10299999999999999</v>
      </c>
      <c r="T15" s="9">
        <v>0.12</v>
      </c>
      <c r="U15" s="9">
        <v>0.193</v>
      </c>
      <c r="V15" s="9">
        <v>0</v>
      </c>
      <c r="W15" s="9">
        <v>0.193</v>
      </c>
      <c r="X15" s="9">
        <v>0.108</v>
      </c>
      <c r="Y15" s="9">
        <v>0</v>
      </c>
      <c r="Z15" s="9">
        <v>0.108</v>
      </c>
      <c r="AA15" s="9">
        <v>1.087</v>
      </c>
      <c r="AB15" s="9">
        <v>0.34200000000000003</v>
      </c>
      <c r="AC15" s="9">
        <v>0.746</v>
      </c>
      <c r="AD15" s="9">
        <v>0.97899999999999998</v>
      </c>
      <c r="AE15" s="9">
        <v>0.34200000000000003</v>
      </c>
      <c r="AF15" s="9">
        <v>0.63800000000000001</v>
      </c>
      <c r="AG15" s="9">
        <v>0.6</v>
      </c>
      <c r="AH15" s="9">
        <v>0.34200000000000003</v>
      </c>
      <c r="AI15" s="9">
        <v>0.25900000000000001</v>
      </c>
      <c r="AJ15" s="9">
        <v>0.379</v>
      </c>
      <c r="AK15" s="9">
        <v>0</v>
      </c>
      <c r="AL15" s="9">
        <v>0.379</v>
      </c>
      <c r="AM15" s="9">
        <v>0.108</v>
      </c>
      <c r="AN15" s="9">
        <v>0</v>
      </c>
      <c r="AO15" s="9">
        <v>0.108</v>
      </c>
      <c r="AP15" s="9">
        <v>0.79200000000000004</v>
      </c>
      <c r="AQ15" s="9">
        <v>0.26100000000000001</v>
      </c>
      <c r="AR15" s="9">
        <v>0.53100000000000003</v>
      </c>
      <c r="AS15" s="9">
        <v>0.79200000000000004</v>
      </c>
      <c r="AT15" s="9">
        <v>0.26100000000000001</v>
      </c>
      <c r="AU15" s="9">
        <v>0.53100000000000003</v>
      </c>
      <c r="AV15" s="9">
        <v>0.23599999999999999</v>
      </c>
      <c r="AW15" s="9">
        <v>0.14299999999999999</v>
      </c>
      <c r="AX15" s="9">
        <v>9.2999999999999999E-2</v>
      </c>
      <c r="AY15" s="9">
        <v>0.55600000000000005</v>
      </c>
      <c r="AZ15" s="9">
        <v>0.11799999999999999</v>
      </c>
      <c r="BA15" s="9">
        <v>0.438</v>
      </c>
      <c r="BB15" s="9">
        <v>0</v>
      </c>
      <c r="BC15" s="9">
        <v>0</v>
      </c>
      <c r="BD15" s="9">
        <v>0</v>
      </c>
      <c r="BE15" s="9">
        <v>1.5249999999999999</v>
      </c>
      <c r="BF15" s="9">
        <v>0.86799999999999999</v>
      </c>
      <c r="BG15" s="9">
        <v>0.65700000000000003</v>
      </c>
      <c r="BH15" s="9">
        <v>1.5249999999999999</v>
      </c>
      <c r="BI15" s="9">
        <v>0.86799999999999999</v>
      </c>
      <c r="BJ15" s="9">
        <v>0.65700000000000003</v>
      </c>
      <c r="BK15" s="9">
        <v>0.80600000000000005</v>
      </c>
      <c r="BL15" s="9">
        <v>0.54600000000000004</v>
      </c>
      <c r="BM15" s="9">
        <v>0.25900000000000001</v>
      </c>
      <c r="BN15" s="9">
        <v>0.71899999999999997</v>
      </c>
      <c r="BO15" s="9">
        <v>0.32200000000000001</v>
      </c>
      <c r="BP15" s="9">
        <v>0.39700000000000002</v>
      </c>
      <c r="BQ15" s="9">
        <v>0</v>
      </c>
      <c r="BR15" s="9">
        <v>0</v>
      </c>
      <c r="BS15" s="9">
        <v>0</v>
      </c>
      <c r="BT15" s="9">
        <v>1.9370000000000001</v>
      </c>
      <c r="BU15" s="9">
        <v>0.76300000000000001</v>
      </c>
      <c r="BV15" s="9">
        <v>1.1739999999999999</v>
      </c>
      <c r="BW15" s="9">
        <v>1.647</v>
      </c>
      <c r="BX15" s="9">
        <v>0.57199999999999995</v>
      </c>
      <c r="BY15" s="9">
        <v>1.075</v>
      </c>
      <c r="BZ15" s="9">
        <v>0.83199999999999996</v>
      </c>
      <c r="CA15" s="9">
        <v>0.33700000000000002</v>
      </c>
      <c r="CB15" s="9">
        <v>0.495</v>
      </c>
      <c r="CC15" s="9">
        <v>0.81499999999999995</v>
      </c>
      <c r="CD15" s="9">
        <v>0.23499999999999999</v>
      </c>
      <c r="CE15" s="9">
        <v>0.57999999999999996</v>
      </c>
      <c r="CF15" s="9">
        <v>0.28999999999999998</v>
      </c>
      <c r="CG15" s="9">
        <v>0.191</v>
      </c>
      <c r="CH15" s="9">
        <v>9.9000000000000005E-2</v>
      </c>
      <c r="CI15" s="9">
        <v>1.365</v>
      </c>
      <c r="CJ15" s="9">
        <v>0.621</v>
      </c>
      <c r="CK15" s="9">
        <v>0.74399999999999999</v>
      </c>
      <c r="CL15" s="9">
        <v>1.365</v>
      </c>
      <c r="CM15" s="9">
        <v>0.621</v>
      </c>
      <c r="CN15" s="9">
        <v>0.74399999999999999</v>
      </c>
      <c r="CO15" s="9">
        <v>0.58899999999999997</v>
      </c>
      <c r="CP15" s="9">
        <v>0.503</v>
      </c>
      <c r="CQ15" s="9">
        <v>8.5999999999999993E-2</v>
      </c>
      <c r="CR15" s="9">
        <v>0.77600000000000002</v>
      </c>
      <c r="CS15" s="9">
        <v>0.11799999999999999</v>
      </c>
      <c r="CT15" s="9">
        <v>0.65800000000000003</v>
      </c>
      <c r="CU15" s="9">
        <v>0</v>
      </c>
      <c r="CV15" s="9">
        <v>0</v>
      </c>
      <c r="CW15" s="9">
        <v>0</v>
      </c>
      <c r="CX15" s="9">
        <v>2.0099999999999998</v>
      </c>
      <c r="CY15" s="9">
        <v>0.53800000000000003</v>
      </c>
      <c r="CZ15" s="9">
        <v>1.4730000000000001</v>
      </c>
      <c r="DA15" s="9">
        <v>1.9019999999999999</v>
      </c>
      <c r="DB15" s="9">
        <v>0.53800000000000003</v>
      </c>
      <c r="DC15" s="9">
        <v>1.365</v>
      </c>
      <c r="DD15" s="9">
        <v>0.94199999999999995</v>
      </c>
      <c r="DE15" s="9">
        <v>0.44</v>
      </c>
      <c r="DF15" s="9">
        <v>0.502</v>
      </c>
      <c r="DG15" s="9">
        <v>0.96</v>
      </c>
      <c r="DH15" s="9">
        <v>9.7000000000000003E-2</v>
      </c>
      <c r="DI15" s="9">
        <v>0.86299999999999999</v>
      </c>
      <c r="DJ15" s="9">
        <v>0.108</v>
      </c>
      <c r="DK15" s="9">
        <v>0</v>
      </c>
      <c r="DL15" s="9">
        <v>0.108</v>
      </c>
      <c r="DM15" s="9">
        <v>1.232</v>
      </c>
      <c r="DN15" s="9">
        <v>0.52500000000000002</v>
      </c>
      <c r="DO15" s="9">
        <v>0.70699999999999996</v>
      </c>
      <c r="DP15" s="9">
        <v>1.04</v>
      </c>
      <c r="DQ15" s="9">
        <v>0.33300000000000002</v>
      </c>
      <c r="DR15" s="9">
        <v>0.70699999999999996</v>
      </c>
      <c r="DS15" s="9">
        <v>0.63800000000000001</v>
      </c>
      <c r="DT15" s="9">
        <v>0.20499999999999999</v>
      </c>
      <c r="DU15" s="9">
        <v>0.433</v>
      </c>
      <c r="DV15" s="9">
        <v>0.40200000000000002</v>
      </c>
      <c r="DW15" s="9">
        <v>0.128</v>
      </c>
      <c r="DX15" s="9">
        <v>0.27400000000000002</v>
      </c>
      <c r="DY15" s="9">
        <v>0.191</v>
      </c>
      <c r="DZ15" s="9">
        <v>0.191</v>
      </c>
      <c r="EA15" s="9">
        <v>0</v>
      </c>
      <c r="EB15" s="9">
        <v>0.73399999999999999</v>
      </c>
      <c r="EC15" s="9">
        <v>0.55100000000000005</v>
      </c>
      <c r="ED15" s="9">
        <v>0.184</v>
      </c>
      <c r="EE15" s="9">
        <v>0.63600000000000001</v>
      </c>
      <c r="EF15" s="9">
        <v>0.55100000000000005</v>
      </c>
      <c r="EG15" s="9">
        <v>8.5000000000000006E-2</v>
      </c>
      <c r="EH15" s="9">
        <v>0.30499999999999999</v>
      </c>
      <c r="EI15" s="9">
        <v>0.22</v>
      </c>
      <c r="EJ15" s="9">
        <v>8.5000000000000006E-2</v>
      </c>
      <c r="EK15" s="9">
        <v>0.33100000000000002</v>
      </c>
      <c r="EL15" s="9">
        <v>0.33100000000000002</v>
      </c>
      <c r="EM15" s="9">
        <v>0</v>
      </c>
      <c r="EN15" s="9">
        <v>9.9000000000000005E-2</v>
      </c>
      <c r="EO15" s="9">
        <v>0</v>
      </c>
      <c r="EP15" s="9">
        <v>9.9000000000000005E-2</v>
      </c>
      <c r="EQ15" s="9">
        <v>14.202</v>
      </c>
      <c r="ER15" s="9">
        <v>5.2759999999999998</v>
      </c>
      <c r="ES15" s="9">
        <v>8.9260000000000002</v>
      </c>
      <c r="ET15" s="9">
        <v>13.241</v>
      </c>
      <c r="EU15" s="9">
        <v>5.2759999999999998</v>
      </c>
      <c r="EV15" s="9">
        <v>7.9649999999999999</v>
      </c>
      <c r="EW15" s="9">
        <v>7.2690000000000001</v>
      </c>
      <c r="EX15" s="9">
        <v>2.5139999999999998</v>
      </c>
      <c r="EY15" s="9">
        <v>4.7549999999999999</v>
      </c>
      <c r="EZ15" s="9">
        <v>5.9729999999999999</v>
      </c>
      <c r="FA15" s="9">
        <v>2.762</v>
      </c>
      <c r="FB15" s="9">
        <v>3.2109999999999999</v>
      </c>
      <c r="FC15" s="9">
        <v>0.96099999999999997</v>
      </c>
      <c r="FD15" s="9">
        <v>0</v>
      </c>
      <c r="FE15" s="9">
        <v>0.96099999999999997</v>
      </c>
      <c r="FF15" s="9">
        <v>11.282</v>
      </c>
      <c r="FG15" s="9">
        <v>3.89</v>
      </c>
      <c r="FH15" s="9">
        <v>7.3920000000000003</v>
      </c>
      <c r="FI15" s="9">
        <v>10.321999999999999</v>
      </c>
      <c r="FJ15" s="9">
        <v>3.89</v>
      </c>
      <c r="FK15" s="9">
        <v>6.4320000000000004</v>
      </c>
      <c r="FL15" s="9">
        <v>5.4269999999999996</v>
      </c>
      <c r="FM15" s="9">
        <v>2.0409999999999999</v>
      </c>
      <c r="FN15" s="9">
        <v>3.387</v>
      </c>
      <c r="FO15" s="9">
        <v>4.8949999999999996</v>
      </c>
      <c r="FP15" s="9">
        <v>1.849</v>
      </c>
      <c r="FQ15" s="9">
        <v>3.0449999999999999</v>
      </c>
      <c r="FR15" s="9">
        <v>0.96099999999999997</v>
      </c>
      <c r="FS15" s="9">
        <v>0</v>
      </c>
      <c r="FT15" s="9">
        <v>0.96099999999999997</v>
      </c>
      <c r="FU15" s="9">
        <v>2.92</v>
      </c>
      <c r="FV15" s="9">
        <v>1.3859999999999999</v>
      </c>
      <c r="FW15" s="9">
        <v>1.534</v>
      </c>
      <c r="FX15" s="9">
        <v>2.92</v>
      </c>
      <c r="FY15" s="9">
        <v>1.3859999999999999</v>
      </c>
      <c r="FZ15" s="9">
        <v>1.534</v>
      </c>
      <c r="GA15" s="9">
        <v>1.8420000000000001</v>
      </c>
      <c r="GB15" s="9">
        <v>0.47299999999999998</v>
      </c>
      <c r="GC15" s="9">
        <v>1.3680000000000001</v>
      </c>
      <c r="GD15" s="9">
        <v>1.0780000000000001</v>
      </c>
      <c r="GE15" s="9">
        <v>0.91300000000000003</v>
      </c>
      <c r="GF15" s="9">
        <v>0.16500000000000001</v>
      </c>
      <c r="GG15" s="9">
        <v>0</v>
      </c>
      <c r="GH15" s="9">
        <v>0</v>
      </c>
      <c r="GI15" s="9">
        <v>0</v>
      </c>
      <c r="GJ15" s="9">
        <v>5.9820000000000002</v>
      </c>
      <c r="GK15" s="9">
        <v>2.8650000000000002</v>
      </c>
      <c r="GL15" s="9">
        <v>3.1160000000000001</v>
      </c>
      <c r="GM15" s="9">
        <v>5.9820000000000002</v>
      </c>
      <c r="GN15" s="9">
        <v>2.8650000000000002</v>
      </c>
      <c r="GO15" s="9">
        <v>3.1160000000000001</v>
      </c>
      <c r="GP15" s="9">
        <v>3.282</v>
      </c>
      <c r="GQ15" s="9">
        <v>1.117</v>
      </c>
      <c r="GR15" s="9">
        <v>2.165</v>
      </c>
      <c r="GS15" s="9">
        <v>2.6989999999999998</v>
      </c>
      <c r="GT15" s="9">
        <v>1.748</v>
      </c>
      <c r="GU15" s="9">
        <v>0.95099999999999996</v>
      </c>
      <c r="GV15" s="9">
        <v>0</v>
      </c>
      <c r="GW15" s="9">
        <v>0</v>
      </c>
      <c r="GX15" s="9">
        <v>0</v>
      </c>
      <c r="GY15" s="9">
        <v>1.5089999999999999</v>
      </c>
      <c r="GZ15" s="9">
        <v>0.437</v>
      </c>
      <c r="HA15" s="9">
        <v>1.0720000000000001</v>
      </c>
      <c r="HB15" s="9">
        <v>1.2629999999999999</v>
      </c>
      <c r="HC15" s="9">
        <v>0.437</v>
      </c>
      <c r="HD15" s="9">
        <v>0.82599999999999996</v>
      </c>
      <c r="HE15" s="9">
        <v>0.38700000000000001</v>
      </c>
      <c r="HF15" s="9">
        <v>0.21199999999999999</v>
      </c>
      <c r="HG15" s="9">
        <v>0.17499999999999999</v>
      </c>
      <c r="HH15" s="9">
        <v>0.876</v>
      </c>
      <c r="HI15" s="9">
        <v>0.22500000000000001</v>
      </c>
      <c r="HJ15" s="9">
        <v>0.65100000000000002</v>
      </c>
      <c r="HK15" s="9">
        <v>0.246</v>
      </c>
      <c r="HL15" s="9">
        <v>0</v>
      </c>
      <c r="HM15" s="9">
        <v>0.246</v>
      </c>
      <c r="HN15" s="9">
        <v>3.9390000000000001</v>
      </c>
      <c r="HO15" s="9">
        <v>1.1220000000000001</v>
      </c>
      <c r="HP15" s="9">
        <v>2.8159999999999998</v>
      </c>
      <c r="HQ15" s="9">
        <v>3.5070000000000001</v>
      </c>
      <c r="HR15" s="9">
        <v>1.1220000000000001</v>
      </c>
      <c r="HS15" s="9">
        <v>2.3849999999999998</v>
      </c>
      <c r="HT15" s="9">
        <v>1.6279999999999999</v>
      </c>
      <c r="HU15" s="9">
        <v>0.33300000000000002</v>
      </c>
      <c r="HV15" s="9">
        <v>1.294</v>
      </c>
      <c r="HW15" s="9">
        <v>1.879</v>
      </c>
      <c r="HX15" s="9">
        <v>0.78900000000000003</v>
      </c>
      <c r="HY15" s="9">
        <v>1.0900000000000001</v>
      </c>
      <c r="HZ15" s="9">
        <v>0.432</v>
      </c>
      <c r="IA15" s="9">
        <v>0</v>
      </c>
      <c r="IB15" s="9">
        <v>0.432</v>
      </c>
      <c r="IC15" s="9">
        <v>2.7719999999999998</v>
      </c>
      <c r="ID15" s="9">
        <v>0.85099999999999998</v>
      </c>
      <c r="IE15" s="9">
        <v>1.921</v>
      </c>
      <c r="IF15" s="9">
        <v>2.4900000000000002</v>
      </c>
      <c r="IG15" s="9">
        <v>0.85099999999999998</v>
      </c>
      <c r="IH15" s="9">
        <v>1.6379999999999999</v>
      </c>
      <c r="II15" s="9">
        <v>1.9710000000000001</v>
      </c>
      <c r="IJ15" s="9">
        <v>0.85099999999999998</v>
      </c>
      <c r="IK15" s="9">
        <v>1.1200000000000001</v>
      </c>
      <c r="IL15" s="9">
        <v>0.51900000000000002</v>
      </c>
      <c r="IM15" s="9">
        <v>0</v>
      </c>
      <c r="IN15" s="9">
        <v>0.51900000000000002</v>
      </c>
      <c r="IO15" s="9">
        <v>0.28299999999999997</v>
      </c>
      <c r="IP15" s="9">
        <v>0</v>
      </c>
      <c r="IQ15" s="9">
        <v>0.28299999999999997</v>
      </c>
    </row>
    <row r="16" spans="1:251">
      <c r="A16" s="10">
        <v>43862</v>
      </c>
      <c r="B16" s="9">
        <v>3.8210000000000002</v>
      </c>
      <c r="C16" s="9">
        <v>2.9209999999999998</v>
      </c>
      <c r="D16" s="9">
        <v>0.70099999999999996</v>
      </c>
      <c r="E16" s="9">
        <v>2.2200000000000002</v>
      </c>
      <c r="F16" s="9">
        <v>2.6539999999999999</v>
      </c>
      <c r="G16" s="9">
        <v>1.054</v>
      </c>
      <c r="H16" s="9">
        <v>1.601</v>
      </c>
      <c r="I16" s="9">
        <v>0.63</v>
      </c>
      <c r="J16" s="9">
        <v>0.23</v>
      </c>
      <c r="K16" s="9">
        <v>0.4</v>
      </c>
      <c r="L16" s="9">
        <v>0.53800000000000003</v>
      </c>
      <c r="M16" s="9">
        <v>0.36299999999999999</v>
      </c>
      <c r="N16" s="9">
        <v>0.17399999999999999</v>
      </c>
      <c r="O16" s="9">
        <v>0.53800000000000003</v>
      </c>
      <c r="P16" s="9">
        <v>0.36299999999999999</v>
      </c>
      <c r="Q16" s="9">
        <v>0.17399999999999999</v>
      </c>
      <c r="R16" s="9">
        <v>0.17399999999999999</v>
      </c>
      <c r="S16" s="9">
        <v>0</v>
      </c>
      <c r="T16" s="9">
        <v>0.17399999999999999</v>
      </c>
      <c r="U16" s="9">
        <v>0.36299999999999999</v>
      </c>
      <c r="V16" s="9">
        <v>0.36299999999999999</v>
      </c>
      <c r="W16" s="9">
        <v>0</v>
      </c>
      <c r="X16" s="9">
        <v>0</v>
      </c>
      <c r="Y16" s="9">
        <v>0</v>
      </c>
      <c r="Z16" s="9">
        <v>0</v>
      </c>
      <c r="AA16" s="9">
        <v>0.86899999999999999</v>
      </c>
      <c r="AB16" s="9">
        <v>0.25600000000000001</v>
      </c>
      <c r="AC16" s="9">
        <v>0.61299999999999999</v>
      </c>
      <c r="AD16" s="9">
        <v>0.86899999999999999</v>
      </c>
      <c r="AE16" s="9">
        <v>0.25600000000000001</v>
      </c>
      <c r="AF16" s="9">
        <v>0.61299999999999999</v>
      </c>
      <c r="AG16" s="9">
        <v>0.29799999999999999</v>
      </c>
      <c r="AH16" s="9">
        <v>0.115</v>
      </c>
      <c r="AI16" s="9">
        <v>0.184</v>
      </c>
      <c r="AJ16" s="9">
        <v>0.57099999999999995</v>
      </c>
      <c r="AK16" s="9">
        <v>0.14099999999999999</v>
      </c>
      <c r="AL16" s="9">
        <v>0.43</v>
      </c>
      <c r="AM16" s="9">
        <v>0</v>
      </c>
      <c r="AN16" s="9">
        <v>0</v>
      </c>
      <c r="AO16" s="9">
        <v>0</v>
      </c>
      <c r="AP16" s="9">
        <v>0.57099999999999995</v>
      </c>
      <c r="AQ16" s="9">
        <v>0.125</v>
      </c>
      <c r="AR16" s="9">
        <v>0.44700000000000001</v>
      </c>
      <c r="AS16" s="9">
        <v>0.57099999999999995</v>
      </c>
      <c r="AT16" s="9">
        <v>0.125</v>
      </c>
      <c r="AU16" s="9">
        <v>0.44700000000000001</v>
      </c>
      <c r="AV16" s="9">
        <v>0.27600000000000002</v>
      </c>
      <c r="AW16" s="9">
        <v>0.125</v>
      </c>
      <c r="AX16" s="9">
        <v>0.152</v>
      </c>
      <c r="AY16" s="9">
        <v>0.29499999999999998</v>
      </c>
      <c r="AZ16" s="9">
        <v>0</v>
      </c>
      <c r="BA16" s="9">
        <v>0.29499999999999998</v>
      </c>
      <c r="BB16" s="9">
        <v>0</v>
      </c>
      <c r="BC16" s="9">
        <v>0</v>
      </c>
      <c r="BD16" s="9">
        <v>0</v>
      </c>
      <c r="BE16" s="9">
        <v>2.5129999999999999</v>
      </c>
      <c r="BF16" s="9">
        <v>0.434</v>
      </c>
      <c r="BG16" s="9">
        <v>2.0790000000000002</v>
      </c>
      <c r="BH16" s="9">
        <v>2.2080000000000002</v>
      </c>
      <c r="BI16" s="9">
        <v>0.434</v>
      </c>
      <c r="BJ16" s="9">
        <v>1.7749999999999999</v>
      </c>
      <c r="BK16" s="9">
        <v>1.502</v>
      </c>
      <c r="BL16" s="9">
        <v>0.221</v>
      </c>
      <c r="BM16" s="9">
        <v>1.2809999999999999</v>
      </c>
      <c r="BN16" s="9">
        <v>0.70699999999999996</v>
      </c>
      <c r="BO16" s="9">
        <v>0.21199999999999999</v>
      </c>
      <c r="BP16" s="9">
        <v>0.49399999999999999</v>
      </c>
      <c r="BQ16" s="9">
        <v>0.30499999999999999</v>
      </c>
      <c r="BR16" s="9">
        <v>0</v>
      </c>
      <c r="BS16" s="9">
        <v>0.30499999999999999</v>
      </c>
      <c r="BT16" s="9">
        <v>2.7890000000000001</v>
      </c>
      <c r="BU16" s="9">
        <v>1.5329999999999999</v>
      </c>
      <c r="BV16" s="9">
        <v>1.2549999999999999</v>
      </c>
      <c r="BW16" s="9">
        <v>2.4630000000000001</v>
      </c>
      <c r="BX16" s="9">
        <v>1.3029999999999999</v>
      </c>
      <c r="BY16" s="9">
        <v>1.1599999999999999</v>
      </c>
      <c r="BZ16" s="9">
        <v>1.018</v>
      </c>
      <c r="CA16" s="9">
        <v>0.24</v>
      </c>
      <c r="CB16" s="9">
        <v>0.77800000000000002</v>
      </c>
      <c r="CC16" s="9">
        <v>1.4450000000000001</v>
      </c>
      <c r="CD16" s="9">
        <v>1.0629999999999999</v>
      </c>
      <c r="CE16" s="9">
        <v>0.38200000000000001</v>
      </c>
      <c r="CF16" s="9">
        <v>0.32500000000000001</v>
      </c>
      <c r="CG16" s="9">
        <v>0.23</v>
      </c>
      <c r="CH16" s="9">
        <v>9.5000000000000001E-2</v>
      </c>
      <c r="CI16" s="9">
        <v>1.7130000000000001</v>
      </c>
      <c r="CJ16" s="9">
        <v>0.70299999999999996</v>
      </c>
      <c r="CK16" s="9">
        <v>1.01</v>
      </c>
      <c r="CL16" s="9">
        <v>1.6180000000000001</v>
      </c>
      <c r="CM16" s="9">
        <v>0.70299999999999996</v>
      </c>
      <c r="CN16" s="9">
        <v>0.91500000000000004</v>
      </c>
      <c r="CO16" s="9">
        <v>0.74199999999999999</v>
      </c>
      <c r="CP16" s="9">
        <v>0.35499999999999998</v>
      </c>
      <c r="CQ16" s="9">
        <v>0.38700000000000001</v>
      </c>
      <c r="CR16" s="9">
        <v>0.876</v>
      </c>
      <c r="CS16" s="9">
        <v>0.34799999999999998</v>
      </c>
      <c r="CT16" s="9">
        <v>0.52800000000000002</v>
      </c>
      <c r="CU16" s="9">
        <v>9.5000000000000001E-2</v>
      </c>
      <c r="CV16" s="9">
        <v>0</v>
      </c>
      <c r="CW16" s="9">
        <v>9.5000000000000001E-2</v>
      </c>
      <c r="CX16" s="9">
        <v>2.5249999999999999</v>
      </c>
      <c r="CY16" s="9">
        <v>0.95399999999999996</v>
      </c>
      <c r="CZ16" s="9">
        <v>1.571</v>
      </c>
      <c r="DA16" s="9">
        <v>2.3239999999999998</v>
      </c>
      <c r="DB16" s="9">
        <v>0.84799999999999998</v>
      </c>
      <c r="DC16" s="9">
        <v>1.476</v>
      </c>
      <c r="DD16" s="9">
        <v>0.72399999999999998</v>
      </c>
      <c r="DE16" s="9">
        <v>0.23</v>
      </c>
      <c r="DF16" s="9">
        <v>0.49399999999999999</v>
      </c>
      <c r="DG16" s="9">
        <v>1.6</v>
      </c>
      <c r="DH16" s="9">
        <v>0.61799999999999999</v>
      </c>
      <c r="DI16" s="9">
        <v>0.98199999999999998</v>
      </c>
      <c r="DJ16" s="9">
        <v>0.20100000000000001</v>
      </c>
      <c r="DK16" s="9">
        <v>0.106</v>
      </c>
      <c r="DL16" s="9">
        <v>9.5000000000000001E-2</v>
      </c>
      <c r="DM16" s="9">
        <v>2.0870000000000002</v>
      </c>
      <c r="DN16" s="9">
        <v>0.57499999999999996</v>
      </c>
      <c r="DO16" s="9">
        <v>1.512</v>
      </c>
      <c r="DP16" s="9">
        <v>1.754</v>
      </c>
      <c r="DQ16" s="9">
        <v>0.45100000000000001</v>
      </c>
      <c r="DR16" s="9">
        <v>1.3029999999999999</v>
      </c>
      <c r="DS16" s="9">
        <v>1.419</v>
      </c>
      <c r="DT16" s="9">
        <v>0.11600000000000001</v>
      </c>
      <c r="DU16" s="9">
        <v>1.3029999999999999</v>
      </c>
      <c r="DV16" s="9">
        <v>0.33500000000000002</v>
      </c>
      <c r="DW16" s="9">
        <v>0.33500000000000002</v>
      </c>
      <c r="DX16" s="9">
        <v>0</v>
      </c>
      <c r="DY16" s="9">
        <v>0.33300000000000002</v>
      </c>
      <c r="DZ16" s="9">
        <v>0.124</v>
      </c>
      <c r="EA16" s="9">
        <v>0.20899999999999999</v>
      </c>
      <c r="EB16" s="9">
        <v>0.41599999999999998</v>
      </c>
      <c r="EC16" s="9">
        <v>0.11600000000000001</v>
      </c>
      <c r="ED16" s="9">
        <v>0.30099999999999999</v>
      </c>
      <c r="EE16" s="9">
        <v>0.41599999999999998</v>
      </c>
      <c r="EF16" s="9">
        <v>0.11600000000000001</v>
      </c>
      <c r="EG16" s="9">
        <v>0.30099999999999999</v>
      </c>
      <c r="EH16" s="9">
        <v>0.21</v>
      </c>
      <c r="EI16" s="9">
        <v>0</v>
      </c>
      <c r="EJ16" s="9">
        <v>0.21</v>
      </c>
      <c r="EK16" s="9">
        <v>0.20599999999999999</v>
      </c>
      <c r="EL16" s="9">
        <v>0.11600000000000001</v>
      </c>
      <c r="EM16" s="9">
        <v>9.0999999999999998E-2</v>
      </c>
      <c r="EN16" s="9">
        <v>0</v>
      </c>
      <c r="EO16" s="9">
        <v>0</v>
      </c>
      <c r="EP16" s="9">
        <v>0</v>
      </c>
      <c r="EQ16" s="9">
        <v>14.613</v>
      </c>
      <c r="ER16" s="9">
        <v>5.2510000000000003</v>
      </c>
      <c r="ES16" s="9">
        <v>9.3620000000000001</v>
      </c>
      <c r="ET16" s="9">
        <v>12.327</v>
      </c>
      <c r="EU16" s="9">
        <v>4.7469999999999999</v>
      </c>
      <c r="EV16" s="9">
        <v>7.58</v>
      </c>
      <c r="EW16" s="9">
        <v>6.6340000000000003</v>
      </c>
      <c r="EX16" s="9">
        <v>2.6549999999999998</v>
      </c>
      <c r="EY16" s="9">
        <v>3.9790000000000001</v>
      </c>
      <c r="EZ16" s="9">
        <v>5.6929999999999996</v>
      </c>
      <c r="FA16" s="9">
        <v>2.093</v>
      </c>
      <c r="FB16" s="9">
        <v>3.6</v>
      </c>
      <c r="FC16" s="9">
        <v>2.286</v>
      </c>
      <c r="FD16" s="9">
        <v>0.504</v>
      </c>
      <c r="FE16" s="9">
        <v>1.7829999999999999</v>
      </c>
      <c r="FF16" s="9">
        <v>11.929</v>
      </c>
      <c r="FG16" s="9">
        <v>4.3620000000000001</v>
      </c>
      <c r="FH16" s="9">
        <v>7.5659999999999998</v>
      </c>
      <c r="FI16" s="9">
        <v>10.064</v>
      </c>
      <c r="FJ16" s="9">
        <v>3.8580000000000001</v>
      </c>
      <c r="FK16" s="9">
        <v>6.2050000000000001</v>
      </c>
      <c r="FL16" s="9">
        <v>5.84</v>
      </c>
      <c r="FM16" s="9">
        <v>2.1160000000000001</v>
      </c>
      <c r="FN16" s="9">
        <v>3.7240000000000002</v>
      </c>
      <c r="FO16" s="9">
        <v>4.2240000000000002</v>
      </c>
      <c r="FP16" s="9">
        <v>1.742</v>
      </c>
      <c r="FQ16" s="9">
        <v>2.4809999999999999</v>
      </c>
      <c r="FR16" s="9">
        <v>1.865</v>
      </c>
      <c r="FS16" s="9">
        <v>0.504</v>
      </c>
      <c r="FT16" s="9">
        <v>1.361</v>
      </c>
      <c r="FU16" s="9">
        <v>2.6840000000000002</v>
      </c>
      <c r="FV16" s="9">
        <v>0.88900000000000001</v>
      </c>
      <c r="FW16" s="9">
        <v>1.796</v>
      </c>
      <c r="FX16" s="9">
        <v>2.2629999999999999</v>
      </c>
      <c r="FY16" s="9">
        <v>0.88900000000000001</v>
      </c>
      <c r="FZ16" s="9">
        <v>1.3740000000000001</v>
      </c>
      <c r="GA16" s="9">
        <v>0.79400000000000004</v>
      </c>
      <c r="GB16" s="9">
        <v>0.53900000000000003</v>
      </c>
      <c r="GC16" s="9">
        <v>0.255</v>
      </c>
      <c r="GD16" s="9">
        <v>1.4690000000000001</v>
      </c>
      <c r="GE16" s="9">
        <v>0.35</v>
      </c>
      <c r="GF16" s="9">
        <v>1.119</v>
      </c>
      <c r="GG16" s="9">
        <v>0.42099999999999999</v>
      </c>
      <c r="GH16" s="9">
        <v>0</v>
      </c>
      <c r="GI16" s="9">
        <v>0.42099999999999999</v>
      </c>
      <c r="GJ16" s="9">
        <v>6.298</v>
      </c>
      <c r="GK16" s="9">
        <v>2.0369999999999999</v>
      </c>
      <c r="GL16" s="9">
        <v>4.2610000000000001</v>
      </c>
      <c r="GM16" s="9">
        <v>5.5750000000000002</v>
      </c>
      <c r="GN16" s="9">
        <v>2.0369999999999999</v>
      </c>
      <c r="GO16" s="9">
        <v>3.5369999999999999</v>
      </c>
      <c r="GP16" s="9">
        <v>3.2469999999999999</v>
      </c>
      <c r="GQ16" s="9">
        <v>1.2689999999999999</v>
      </c>
      <c r="GR16" s="9">
        <v>1.978</v>
      </c>
      <c r="GS16" s="9">
        <v>2.327</v>
      </c>
      <c r="GT16" s="9">
        <v>0.76800000000000002</v>
      </c>
      <c r="GU16" s="9">
        <v>1.5589999999999999</v>
      </c>
      <c r="GV16" s="9">
        <v>0.72399999999999998</v>
      </c>
      <c r="GW16" s="9">
        <v>0</v>
      </c>
      <c r="GX16" s="9">
        <v>0.72399999999999998</v>
      </c>
      <c r="GY16" s="9">
        <v>1.998</v>
      </c>
      <c r="GZ16" s="9">
        <v>0.27300000000000002</v>
      </c>
      <c r="HA16" s="9">
        <v>1.726</v>
      </c>
      <c r="HB16" s="9">
        <v>1.5129999999999999</v>
      </c>
      <c r="HC16" s="9">
        <v>0</v>
      </c>
      <c r="HD16" s="9">
        <v>1.5129999999999999</v>
      </c>
      <c r="HE16" s="9">
        <v>0.56100000000000005</v>
      </c>
      <c r="HF16" s="9">
        <v>0</v>
      </c>
      <c r="HG16" s="9">
        <v>0.56100000000000005</v>
      </c>
      <c r="HH16" s="9">
        <v>0.95199999999999996</v>
      </c>
      <c r="HI16" s="9">
        <v>0</v>
      </c>
      <c r="HJ16" s="9">
        <v>0.95199999999999996</v>
      </c>
      <c r="HK16" s="9">
        <v>0.48499999999999999</v>
      </c>
      <c r="HL16" s="9">
        <v>0.27300000000000002</v>
      </c>
      <c r="HM16" s="9">
        <v>0.21299999999999999</v>
      </c>
      <c r="HN16" s="9">
        <v>3.8010000000000002</v>
      </c>
      <c r="HO16" s="9">
        <v>1.282</v>
      </c>
      <c r="HP16" s="9">
        <v>2.5190000000000001</v>
      </c>
      <c r="HQ16" s="9">
        <v>2.7229999999999999</v>
      </c>
      <c r="HR16" s="9">
        <v>1.0509999999999999</v>
      </c>
      <c r="HS16" s="9">
        <v>1.673</v>
      </c>
      <c r="HT16" s="9">
        <v>1.53</v>
      </c>
      <c r="HU16" s="9">
        <v>0.376</v>
      </c>
      <c r="HV16" s="9">
        <v>1.1539999999999999</v>
      </c>
      <c r="HW16" s="9">
        <v>1.1930000000000001</v>
      </c>
      <c r="HX16" s="9">
        <v>0.67500000000000004</v>
      </c>
      <c r="HY16" s="9">
        <v>0.51800000000000002</v>
      </c>
      <c r="HZ16" s="9">
        <v>1.077</v>
      </c>
      <c r="IA16" s="9">
        <v>0.23100000000000001</v>
      </c>
      <c r="IB16" s="9">
        <v>0.84599999999999997</v>
      </c>
      <c r="IC16" s="9">
        <v>2.516</v>
      </c>
      <c r="ID16" s="9">
        <v>1.659</v>
      </c>
      <c r="IE16" s="9">
        <v>0.85599999999999998</v>
      </c>
      <c r="IF16" s="9">
        <v>2.516</v>
      </c>
      <c r="IG16" s="9">
        <v>1.659</v>
      </c>
      <c r="IH16" s="9">
        <v>0.85599999999999998</v>
      </c>
      <c r="II16" s="9">
        <v>1.2949999999999999</v>
      </c>
      <c r="IJ16" s="9">
        <v>1.01</v>
      </c>
      <c r="IK16" s="9">
        <v>0.28599999999999998</v>
      </c>
      <c r="IL16" s="9">
        <v>1.22</v>
      </c>
      <c r="IM16" s="9">
        <v>0.64900000000000002</v>
      </c>
      <c r="IN16" s="9">
        <v>0.57099999999999995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2.33</v>
      </c>
      <c r="C17" s="9">
        <v>2.4529999999999998</v>
      </c>
      <c r="D17" s="9">
        <v>0.80800000000000005</v>
      </c>
      <c r="E17" s="9">
        <v>1.6439999999999999</v>
      </c>
      <c r="F17" s="9">
        <v>1.79</v>
      </c>
      <c r="G17" s="9">
        <v>1.105</v>
      </c>
      <c r="H17" s="9">
        <v>0.68500000000000005</v>
      </c>
      <c r="I17" s="9">
        <v>0.38900000000000001</v>
      </c>
      <c r="J17" s="9">
        <v>7.4999999999999997E-2</v>
      </c>
      <c r="K17" s="9">
        <v>0.313</v>
      </c>
      <c r="L17" s="9">
        <v>1.155</v>
      </c>
      <c r="M17" s="9">
        <v>0.77900000000000003</v>
      </c>
      <c r="N17" s="9">
        <v>0.377</v>
      </c>
      <c r="O17" s="9">
        <v>1.0649999999999999</v>
      </c>
      <c r="P17" s="9">
        <v>0.68899999999999995</v>
      </c>
      <c r="Q17" s="9">
        <v>0.377</v>
      </c>
      <c r="R17" s="9">
        <v>0.65300000000000002</v>
      </c>
      <c r="S17" s="9">
        <v>0.34399999999999997</v>
      </c>
      <c r="T17" s="9">
        <v>0.309</v>
      </c>
      <c r="U17" s="9">
        <v>0.41199999999999998</v>
      </c>
      <c r="V17" s="9">
        <v>0.34499999999999997</v>
      </c>
      <c r="W17" s="9">
        <v>6.7000000000000004E-2</v>
      </c>
      <c r="X17" s="9">
        <v>0.09</v>
      </c>
      <c r="Y17" s="9">
        <v>0.09</v>
      </c>
      <c r="Z17" s="9">
        <v>0</v>
      </c>
      <c r="AA17" s="9">
        <v>1.206</v>
      </c>
      <c r="AB17" s="9">
        <v>0.47</v>
      </c>
      <c r="AC17" s="9">
        <v>0.73599999999999999</v>
      </c>
      <c r="AD17" s="9">
        <v>1.0409999999999999</v>
      </c>
      <c r="AE17" s="9">
        <v>0.47</v>
      </c>
      <c r="AF17" s="9">
        <v>0.57099999999999995</v>
      </c>
      <c r="AG17" s="9">
        <v>0.71499999999999997</v>
      </c>
      <c r="AH17" s="9">
        <v>0.32500000000000001</v>
      </c>
      <c r="AI17" s="9">
        <v>0.39</v>
      </c>
      <c r="AJ17" s="9">
        <v>0.32600000000000001</v>
      </c>
      <c r="AK17" s="9">
        <v>0.14599999999999999</v>
      </c>
      <c r="AL17" s="9">
        <v>0.18099999999999999</v>
      </c>
      <c r="AM17" s="9">
        <v>0.16500000000000001</v>
      </c>
      <c r="AN17" s="9">
        <v>0</v>
      </c>
      <c r="AO17" s="9">
        <v>0.16500000000000001</v>
      </c>
      <c r="AP17" s="9">
        <v>0.52400000000000002</v>
      </c>
      <c r="AQ17" s="9">
        <v>0.19</v>
      </c>
      <c r="AR17" s="9">
        <v>0.33400000000000002</v>
      </c>
      <c r="AS17" s="9">
        <v>0.52400000000000002</v>
      </c>
      <c r="AT17" s="9">
        <v>0.19</v>
      </c>
      <c r="AU17" s="9">
        <v>0.33400000000000002</v>
      </c>
      <c r="AV17" s="9">
        <v>0.107</v>
      </c>
      <c r="AW17" s="9">
        <v>0</v>
      </c>
      <c r="AX17" s="9">
        <v>0.107</v>
      </c>
      <c r="AY17" s="9">
        <v>0.41799999999999998</v>
      </c>
      <c r="AZ17" s="9">
        <v>0.19</v>
      </c>
      <c r="BA17" s="9">
        <v>0.22800000000000001</v>
      </c>
      <c r="BB17" s="9">
        <v>0</v>
      </c>
      <c r="BC17" s="9">
        <v>0</v>
      </c>
      <c r="BD17" s="9">
        <v>0</v>
      </c>
      <c r="BE17" s="9">
        <v>1.056</v>
      </c>
      <c r="BF17" s="9">
        <v>0.496</v>
      </c>
      <c r="BG17" s="9">
        <v>0.56000000000000005</v>
      </c>
      <c r="BH17" s="9">
        <v>0.90800000000000003</v>
      </c>
      <c r="BI17" s="9">
        <v>0.42099999999999999</v>
      </c>
      <c r="BJ17" s="9">
        <v>0.48699999999999999</v>
      </c>
      <c r="BK17" s="9">
        <v>0.59199999999999997</v>
      </c>
      <c r="BL17" s="9">
        <v>0.191</v>
      </c>
      <c r="BM17" s="9">
        <v>0.4</v>
      </c>
      <c r="BN17" s="9">
        <v>0.316</v>
      </c>
      <c r="BO17" s="9">
        <v>0.22900000000000001</v>
      </c>
      <c r="BP17" s="9">
        <v>8.6999999999999994E-2</v>
      </c>
      <c r="BQ17" s="9">
        <v>0.14799999999999999</v>
      </c>
      <c r="BR17" s="9">
        <v>7.4999999999999997E-2</v>
      </c>
      <c r="BS17" s="9">
        <v>7.2999999999999995E-2</v>
      </c>
      <c r="BT17" s="9">
        <v>3</v>
      </c>
      <c r="BU17" s="9">
        <v>1.611</v>
      </c>
      <c r="BV17" s="9">
        <v>1.389</v>
      </c>
      <c r="BW17" s="9">
        <v>2.835</v>
      </c>
      <c r="BX17" s="9">
        <v>1.5209999999999999</v>
      </c>
      <c r="BY17" s="9">
        <v>1.3140000000000001</v>
      </c>
      <c r="BZ17" s="9">
        <v>1.6919999999999999</v>
      </c>
      <c r="CA17" s="9">
        <v>0.63600000000000001</v>
      </c>
      <c r="CB17" s="9">
        <v>1.056</v>
      </c>
      <c r="CC17" s="9">
        <v>1.143</v>
      </c>
      <c r="CD17" s="9">
        <v>0.88500000000000001</v>
      </c>
      <c r="CE17" s="9">
        <v>0.25700000000000001</v>
      </c>
      <c r="CF17" s="9">
        <v>0.16500000000000001</v>
      </c>
      <c r="CG17" s="9">
        <v>0.09</v>
      </c>
      <c r="CH17" s="9">
        <v>7.4999999999999997E-2</v>
      </c>
      <c r="CI17" s="9">
        <v>1.2390000000000001</v>
      </c>
      <c r="CJ17" s="9">
        <v>0.52100000000000002</v>
      </c>
      <c r="CK17" s="9">
        <v>0.71799999999999997</v>
      </c>
      <c r="CL17" s="9">
        <v>1.0009999999999999</v>
      </c>
      <c r="CM17" s="9">
        <v>0.52100000000000002</v>
      </c>
      <c r="CN17" s="9">
        <v>0.48</v>
      </c>
      <c r="CO17" s="9">
        <v>0.67900000000000005</v>
      </c>
      <c r="CP17" s="9">
        <v>0.26500000000000001</v>
      </c>
      <c r="CQ17" s="9">
        <v>0.41399999999999998</v>
      </c>
      <c r="CR17" s="9">
        <v>0.32200000000000001</v>
      </c>
      <c r="CS17" s="9">
        <v>0.25600000000000001</v>
      </c>
      <c r="CT17" s="9">
        <v>6.6000000000000003E-2</v>
      </c>
      <c r="CU17" s="9">
        <v>0.23799999999999999</v>
      </c>
      <c r="CV17" s="9">
        <v>0</v>
      </c>
      <c r="CW17" s="9">
        <v>0.23799999999999999</v>
      </c>
      <c r="CX17" s="9">
        <v>2.2909999999999999</v>
      </c>
      <c r="CY17" s="9">
        <v>0.96499999999999997</v>
      </c>
      <c r="CZ17" s="9">
        <v>1.3260000000000001</v>
      </c>
      <c r="DA17" s="9">
        <v>2.2160000000000002</v>
      </c>
      <c r="DB17" s="9">
        <v>0.96499999999999997</v>
      </c>
      <c r="DC17" s="9">
        <v>1.2509999999999999</v>
      </c>
      <c r="DD17" s="9">
        <v>1.1220000000000001</v>
      </c>
      <c r="DE17" s="9">
        <v>0.27100000000000002</v>
      </c>
      <c r="DF17" s="9">
        <v>0.85099999999999998</v>
      </c>
      <c r="DG17" s="9">
        <v>1.0940000000000001</v>
      </c>
      <c r="DH17" s="9">
        <v>0.69399999999999995</v>
      </c>
      <c r="DI17" s="9">
        <v>0.4</v>
      </c>
      <c r="DJ17" s="9">
        <v>7.4999999999999997E-2</v>
      </c>
      <c r="DK17" s="9">
        <v>0</v>
      </c>
      <c r="DL17" s="9">
        <v>7.4999999999999997E-2</v>
      </c>
      <c r="DM17" s="9">
        <v>1.4419999999999999</v>
      </c>
      <c r="DN17" s="9">
        <v>0.84899999999999998</v>
      </c>
      <c r="DO17" s="9">
        <v>0.59299999999999997</v>
      </c>
      <c r="DP17" s="9">
        <v>1.2769999999999999</v>
      </c>
      <c r="DQ17" s="9">
        <v>0.68400000000000005</v>
      </c>
      <c r="DR17" s="9">
        <v>0.59299999999999997</v>
      </c>
      <c r="DS17" s="9">
        <v>0.73199999999999998</v>
      </c>
      <c r="DT17" s="9">
        <v>0.35799999999999998</v>
      </c>
      <c r="DU17" s="9">
        <v>0.374</v>
      </c>
      <c r="DV17" s="9">
        <v>0.54400000000000004</v>
      </c>
      <c r="DW17" s="9">
        <v>0.32600000000000001</v>
      </c>
      <c r="DX17" s="9">
        <v>0.219</v>
      </c>
      <c r="DY17" s="9">
        <v>0.16500000000000001</v>
      </c>
      <c r="DZ17" s="9">
        <v>0.16500000000000001</v>
      </c>
      <c r="EA17" s="9">
        <v>0</v>
      </c>
      <c r="EB17" s="9">
        <v>0.81499999999999995</v>
      </c>
      <c r="EC17" s="9">
        <v>0.433</v>
      </c>
      <c r="ED17" s="9">
        <v>0.38200000000000001</v>
      </c>
      <c r="EE17" s="9">
        <v>0.81499999999999995</v>
      </c>
      <c r="EF17" s="9">
        <v>0.433</v>
      </c>
      <c r="EG17" s="9">
        <v>0.38200000000000001</v>
      </c>
      <c r="EH17" s="9">
        <v>0.57299999999999995</v>
      </c>
      <c r="EI17" s="9">
        <v>0.25800000000000001</v>
      </c>
      <c r="EJ17" s="9">
        <v>0.315</v>
      </c>
      <c r="EK17" s="9">
        <v>0.24199999999999999</v>
      </c>
      <c r="EL17" s="9">
        <v>0.17499999999999999</v>
      </c>
      <c r="EM17" s="9">
        <v>6.7000000000000004E-2</v>
      </c>
      <c r="EN17" s="9">
        <v>0</v>
      </c>
      <c r="EO17" s="9">
        <v>0</v>
      </c>
      <c r="EP17" s="9">
        <v>0</v>
      </c>
      <c r="EQ17" s="9">
        <v>14.387</v>
      </c>
      <c r="ER17" s="9">
        <v>7.3159999999999998</v>
      </c>
      <c r="ES17" s="9">
        <v>7.0709999999999997</v>
      </c>
      <c r="ET17" s="9">
        <v>12.773</v>
      </c>
      <c r="EU17" s="9">
        <v>6.4139999999999997</v>
      </c>
      <c r="EV17" s="9">
        <v>6.359</v>
      </c>
      <c r="EW17" s="9">
        <v>6.0140000000000002</v>
      </c>
      <c r="EX17" s="9">
        <v>3.2509999999999999</v>
      </c>
      <c r="EY17" s="9">
        <v>2.7629999999999999</v>
      </c>
      <c r="EZ17" s="9">
        <v>6.7590000000000003</v>
      </c>
      <c r="FA17" s="9">
        <v>3.1629999999999998</v>
      </c>
      <c r="FB17" s="9">
        <v>3.5960000000000001</v>
      </c>
      <c r="FC17" s="9">
        <v>1.6140000000000001</v>
      </c>
      <c r="FD17" s="9">
        <v>0.90200000000000002</v>
      </c>
      <c r="FE17" s="9">
        <v>0.71099999999999997</v>
      </c>
      <c r="FF17" s="9">
        <v>10.999000000000001</v>
      </c>
      <c r="FG17" s="9">
        <v>5.0389999999999997</v>
      </c>
      <c r="FH17" s="9">
        <v>5.9589999999999996</v>
      </c>
      <c r="FI17" s="9">
        <v>9.9169999999999998</v>
      </c>
      <c r="FJ17" s="9">
        <v>4.51</v>
      </c>
      <c r="FK17" s="9">
        <v>5.407</v>
      </c>
      <c r="FL17" s="9">
        <v>3.8959999999999999</v>
      </c>
      <c r="FM17" s="9">
        <v>1.839</v>
      </c>
      <c r="FN17" s="9">
        <v>2.0569999999999999</v>
      </c>
      <c r="FO17" s="9">
        <v>6.0209999999999999</v>
      </c>
      <c r="FP17" s="9">
        <v>2.6709999999999998</v>
      </c>
      <c r="FQ17" s="9">
        <v>3.35</v>
      </c>
      <c r="FR17" s="9">
        <v>1.0820000000000001</v>
      </c>
      <c r="FS17" s="9">
        <v>0.52900000000000003</v>
      </c>
      <c r="FT17" s="9">
        <v>0.55300000000000005</v>
      </c>
      <c r="FU17" s="9">
        <v>3.3879999999999999</v>
      </c>
      <c r="FV17" s="9">
        <v>2.2759999999999998</v>
      </c>
      <c r="FW17" s="9">
        <v>1.111</v>
      </c>
      <c r="FX17" s="9">
        <v>2.8559999999999999</v>
      </c>
      <c r="FY17" s="9">
        <v>1.903</v>
      </c>
      <c r="FZ17" s="9">
        <v>0.95299999999999996</v>
      </c>
      <c r="GA17" s="9">
        <v>2.1179999999999999</v>
      </c>
      <c r="GB17" s="9">
        <v>1.411</v>
      </c>
      <c r="GC17" s="9">
        <v>0.70599999999999996</v>
      </c>
      <c r="GD17" s="9">
        <v>0.73899999999999999</v>
      </c>
      <c r="GE17" s="9">
        <v>0.49199999999999999</v>
      </c>
      <c r="GF17" s="9">
        <v>0.246</v>
      </c>
      <c r="GG17" s="9">
        <v>0.53200000000000003</v>
      </c>
      <c r="GH17" s="9">
        <v>0.373</v>
      </c>
      <c r="GI17" s="9">
        <v>0.159</v>
      </c>
      <c r="GJ17" s="9">
        <v>4.6509999999999998</v>
      </c>
      <c r="GK17" s="9">
        <v>1.6359999999999999</v>
      </c>
      <c r="GL17" s="9">
        <v>3.0150000000000001</v>
      </c>
      <c r="GM17" s="9">
        <v>3.8860000000000001</v>
      </c>
      <c r="GN17" s="9">
        <v>1.2110000000000001</v>
      </c>
      <c r="GO17" s="9">
        <v>2.6739999999999999</v>
      </c>
      <c r="GP17" s="9">
        <v>1.9390000000000001</v>
      </c>
      <c r="GQ17" s="9">
        <v>0.66400000000000003</v>
      </c>
      <c r="GR17" s="9">
        <v>1.2749999999999999</v>
      </c>
      <c r="GS17" s="9">
        <v>1.946</v>
      </c>
      <c r="GT17" s="9">
        <v>0.54700000000000004</v>
      </c>
      <c r="GU17" s="9">
        <v>1.399</v>
      </c>
      <c r="GV17" s="9">
        <v>0.76600000000000001</v>
      </c>
      <c r="GW17" s="9">
        <v>0.42499999999999999</v>
      </c>
      <c r="GX17" s="9">
        <v>0.34100000000000003</v>
      </c>
      <c r="GY17" s="9">
        <v>1.577</v>
      </c>
      <c r="GZ17" s="9">
        <v>0.64800000000000002</v>
      </c>
      <c r="HA17" s="9">
        <v>0.92900000000000005</v>
      </c>
      <c r="HB17" s="9">
        <v>1.577</v>
      </c>
      <c r="HC17" s="9">
        <v>0.64800000000000002</v>
      </c>
      <c r="HD17" s="9">
        <v>0.92900000000000005</v>
      </c>
      <c r="HE17" s="9">
        <v>0.39800000000000002</v>
      </c>
      <c r="HF17" s="9">
        <v>0.39800000000000002</v>
      </c>
      <c r="HG17" s="9">
        <v>0</v>
      </c>
      <c r="HH17" s="9">
        <v>1.179</v>
      </c>
      <c r="HI17" s="9">
        <v>0.25</v>
      </c>
      <c r="HJ17" s="9">
        <v>0.92900000000000005</v>
      </c>
      <c r="HK17" s="9">
        <v>0</v>
      </c>
      <c r="HL17" s="9">
        <v>0</v>
      </c>
      <c r="HM17" s="9">
        <v>0</v>
      </c>
      <c r="HN17" s="9">
        <v>4.1130000000000004</v>
      </c>
      <c r="HO17" s="9">
        <v>1.8819999999999999</v>
      </c>
      <c r="HP17" s="9">
        <v>2.2309999999999999</v>
      </c>
      <c r="HQ17" s="9">
        <v>4.1130000000000004</v>
      </c>
      <c r="HR17" s="9">
        <v>1.8819999999999999</v>
      </c>
      <c r="HS17" s="9">
        <v>2.2309999999999999</v>
      </c>
      <c r="HT17" s="9">
        <v>1.677</v>
      </c>
      <c r="HU17" s="9">
        <v>0.47799999999999998</v>
      </c>
      <c r="HV17" s="9">
        <v>1.1990000000000001</v>
      </c>
      <c r="HW17" s="9">
        <v>2.4359999999999999</v>
      </c>
      <c r="HX17" s="9">
        <v>1.4039999999999999</v>
      </c>
      <c r="HY17" s="9">
        <v>1.032</v>
      </c>
      <c r="HZ17" s="9">
        <v>0</v>
      </c>
      <c r="IA17" s="9">
        <v>0</v>
      </c>
      <c r="IB17" s="9">
        <v>0</v>
      </c>
      <c r="IC17" s="9">
        <v>4.0449999999999999</v>
      </c>
      <c r="ID17" s="9">
        <v>3.15</v>
      </c>
      <c r="IE17" s="9">
        <v>0.89500000000000002</v>
      </c>
      <c r="IF17" s="9">
        <v>3.1970000000000001</v>
      </c>
      <c r="IG17" s="9">
        <v>2.6720000000000002</v>
      </c>
      <c r="IH17" s="9">
        <v>0.52500000000000002</v>
      </c>
      <c r="II17" s="9">
        <v>1.9990000000000001</v>
      </c>
      <c r="IJ17" s="9">
        <v>1.7110000000000001</v>
      </c>
      <c r="IK17" s="9">
        <v>0.28899999999999998</v>
      </c>
      <c r="IL17" s="9">
        <v>1.198</v>
      </c>
      <c r="IM17" s="9">
        <v>0.96199999999999997</v>
      </c>
      <c r="IN17" s="9">
        <v>0.23599999999999999</v>
      </c>
      <c r="IO17" s="9">
        <v>0.84799999999999998</v>
      </c>
      <c r="IP17" s="9">
        <v>0.47799999999999998</v>
      </c>
      <c r="IQ17" s="9">
        <v>0.371</v>
      </c>
    </row>
    <row r="18" spans="1:251">
      <c r="A18" s="10">
        <v>44593</v>
      </c>
      <c r="B18" s="9">
        <v>2.6930000000000001</v>
      </c>
      <c r="C18" s="9">
        <v>2.6320000000000001</v>
      </c>
      <c r="D18" s="9">
        <v>1.0329999999999999</v>
      </c>
      <c r="E18" s="9">
        <v>1.599</v>
      </c>
      <c r="F18" s="9">
        <v>1.8120000000000001</v>
      </c>
      <c r="G18" s="9">
        <v>0.71799999999999997</v>
      </c>
      <c r="H18" s="9">
        <v>1.0940000000000001</v>
      </c>
      <c r="I18" s="9">
        <v>0.442</v>
      </c>
      <c r="J18" s="9">
        <v>0.442</v>
      </c>
      <c r="K18" s="9">
        <v>0</v>
      </c>
      <c r="L18" s="9">
        <v>1.3360000000000001</v>
      </c>
      <c r="M18" s="9">
        <v>0.72099999999999997</v>
      </c>
      <c r="N18" s="9">
        <v>0.61499999999999999</v>
      </c>
      <c r="O18" s="9">
        <v>1.3360000000000001</v>
      </c>
      <c r="P18" s="9">
        <v>0.72099999999999997</v>
      </c>
      <c r="Q18" s="9">
        <v>0.61499999999999999</v>
      </c>
      <c r="R18" s="9">
        <v>0.96799999999999997</v>
      </c>
      <c r="S18" s="9">
        <v>0.57699999999999996</v>
      </c>
      <c r="T18" s="9">
        <v>0.39200000000000002</v>
      </c>
      <c r="U18" s="9">
        <v>0.36699999999999999</v>
      </c>
      <c r="V18" s="9">
        <v>0.14399999999999999</v>
      </c>
      <c r="W18" s="9">
        <v>0.224</v>
      </c>
      <c r="X18" s="9">
        <v>0</v>
      </c>
      <c r="Y18" s="9">
        <v>0</v>
      </c>
      <c r="Z18" s="9">
        <v>0</v>
      </c>
      <c r="AA18" s="9">
        <v>1.133</v>
      </c>
      <c r="AB18" s="9">
        <v>0.37</v>
      </c>
      <c r="AC18" s="9">
        <v>0.76300000000000001</v>
      </c>
      <c r="AD18" s="9">
        <v>1.0409999999999999</v>
      </c>
      <c r="AE18" s="9">
        <v>0.27800000000000002</v>
      </c>
      <c r="AF18" s="9">
        <v>0.76300000000000001</v>
      </c>
      <c r="AG18" s="9">
        <v>0.311</v>
      </c>
      <c r="AH18" s="9">
        <v>0</v>
      </c>
      <c r="AI18" s="9">
        <v>0.311</v>
      </c>
      <c r="AJ18" s="9">
        <v>0.73</v>
      </c>
      <c r="AK18" s="9">
        <v>0.27800000000000002</v>
      </c>
      <c r="AL18" s="9">
        <v>0.45200000000000001</v>
      </c>
      <c r="AM18" s="9">
        <v>9.1999999999999998E-2</v>
      </c>
      <c r="AN18" s="9">
        <v>9.1999999999999998E-2</v>
      </c>
      <c r="AO18" s="9">
        <v>0</v>
      </c>
      <c r="AP18" s="9">
        <v>0.66</v>
      </c>
      <c r="AQ18" s="9">
        <v>0.309</v>
      </c>
      <c r="AR18" s="9">
        <v>0.35099999999999998</v>
      </c>
      <c r="AS18" s="9">
        <v>0.53</v>
      </c>
      <c r="AT18" s="9">
        <v>0.17799999999999999</v>
      </c>
      <c r="AU18" s="9">
        <v>0.35099999999999998</v>
      </c>
      <c r="AV18" s="9">
        <v>0.34399999999999997</v>
      </c>
      <c r="AW18" s="9">
        <v>0.17799999999999999</v>
      </c>
      <c r="AX18" s="9">
        <v>0.16500000000000001</v>
      </c>
      <c r="AY18" s="9">
        <v>0.186</v>
      </c>
      <c r="AZ18" s="9">
        <v>0</v>
      </c>
      <c r="BA18" s="9">
        <v>0.186</v>
      </c>
      <c r="BB18" s="9">
        <v>0.13</v>
      </c>
      <c r="BC18" s="9">
        <v>0.13</v>
      </c>
      <c r="BD18" s="9">
        <v>0</v>
      </c>
      <c r="BE18" s="9">
        <v>2.4409999999999998</v>
      </c>
      <c r="BF18" s="9">
        <v>1.119</v>
      </c>
      <c r="BG18" s="9">
        <v>1.321</v>
      </c>
      <c r="BH18" s="9">
        <v>2.2210000000000001</v>
      </c>
      <c r="BI18" s="9">
        <v>0.9</v>
      </c>
      <c r="BJ18" s="9">
        <v>1.321</v>
      </c>
      <c r="BK18" s="9">
        <v>1.863</v>
      </c>
      <c r="BL18" s="9">
        <v>0.67700000000000005</v>
      </c>
      <c r="BM18" s="9">
        <v>1.1870000000000001</v>
      </c>
      <c r="BN18" s="9">
        <v>0.35799999999999998</v>
      </c>
      <c r="BO18" s="9">
        <v>0.223</v>
      </c>
      <c r="BP18" s="9">
        <v>0.13500000000000001</v>
      </c>
      <c r="BQ18" s="9">
        <v>0.22</v>
      </c>
      <c r="BR18" s="9">
        <v>0.22</v>
      </c>
      <c r="BS18" s="9">
        <v>0</v>
      </c>
      <c r="BT18" s="9">
        <v>1.988</v>
      </c>
      <c r="BU18" s="9">
        <v>1.1160000000000001</v>
      </c>
      <c r="BV18" s="9">
        <v>0.872</v>
      </c>
      <c r="BW18" s="9">
        <v>1.988</v>
      </c>
      <c r="BX18" s="9">
        <v>1.1160000000000001</v>
      </c>
      <c r="BY18" s="9">
        <v>0.872</v>
      </c>
      <c r="BZ18" s="9">
        <v>1.083</v>
      </c>
      <c r="CA18" s="9">
        <v>0.755</v>
      </c>
      <c r="CB18" s="9">
        <v>0.32800000000000001</v>
      </c>
      <c r="CC18" s="9">
        <v>0.90500000000000003</v>
      </c>
      <c r="CD18" s="9">
        <v>0.36099999999999999</v>
      </c>
      <c r="CE18" s="9">
        <v>0.54400000000000004</v>
      </c>
      <c r="CF18" s="9">
        <v>0</v>
      </c>
      <c r="CG18" s="9">
        <v>0</v>
      </c>
      <c r="CH18" s="9">
        <v>0</v>
      </c>
      <c r="CI18" s="9">
        <v>1.8169999999999999</v>
      </c>
      <c r="CJ18" s="9">
        <v>0.92100000000000004</v>
      </c>
      <c r="CK18" s="9">
        <v>0.89600000000000002</v>
      </c>
      <c r="CL18" s="9">
        <v>1.5940000000000001</v>
      </c>
      <c r="CM18" s="9">
        <v>0.69799999999999995</v>
      </c>
      <c r="CN18" s="9">
        <v>0.89600000000000002</v>
      </c>
      <c r="CO18" s="9">
        <v>0.52700000000000002</v>
      </c>
      <c r="CP18" s="9">
        <v>0.14899999999999999</v>
      </c>
      <c r="CQ18" s="9">
        <v>0.378</v>
      </c>
      <c r="CR18" s="9">
        <v>1.0669999999999999</v>
      </c>
      <c r="CS18" s="9">
        <v>0.54900000000000004</v>
      </c>
      <c r="CT18" s="9">
        <v>0.51800000000000002</v>
      </c>
      <c r="CU18" s="9">
        <v>0.222</v>
      </c>
      <c r="CV18" s="9">
        <v>0.222</v>
      </c>
      <c r="CW18" s="9">
        <v>0</v>
      </c>
      <c r="CX18" s="9">
        <v>2.9489999999999998</v>
      </c>
      <c r="CY18" s="9">
        <v>1.139</v>
      </c>
      <c r="CZ18" s="9">
        <v>1.8089999999999999</v>
      </c>
      <c r="DA18" s="9">
        <v>2.8279999999999998</v>
      </c>
      <c r="DB18" s="9">
        <v>1.0189999999999999</v>
      </c>
      <c r="DC18" s="9">
        <v>1.8089999999999999</v>
      </c>
      <c r="DD18" s="9">
        <v>2.1080000000000001</v>
      </c>
      <c r="DE18" s="9">
        <v>0.91800000000000004</v>
      </c>
      <c r="DF18" s="9">
        <v>1.19</v>
      </c>
      <c r="DG18" s="9">
        <v>0.72</v>
      </c>
      <c r="DH18" s="9">
        <v>0.1</v>
      </c>
      <c r="DI18" s="9">
        <v>0.61899999999999999</v>
      </c>
      <c r="DJ18" s="9">
        <v>0.12</v>
      </c>
      <c r="DK18" s="9">
        <v>0.12</v>
      </c>
      <c r="DL18" s="9">
        <v>0</v>
      </c>
      <c r="DM18" s="9">
        <v>1.0669999999999999</v>
      </c>
      <c r="DN18" s="9">
        <v>0.64500000000000002</v>
      </c>
      <c r="DO18" s="9">
        <v>0.42199999999999999</v>
      </c>
      <c r="DP18" s="9">
        <v>0.96799999999999997</v>
      </c>
      <c r="DQ18" s="9">
        <v>0.54600000000000004</v>
      </c>
      <c r="DR18" s="9">
        <v>0.42199999999999999</v>
      </c>
      <c r="DS18" s="9">
        <v>0.755</v>
      </c>
      <c r="DT18" s="9">
        <v>0.33300000000000002</v>
      </c>
      <c r="DU18" s="9">
        <v>0.42199999999999999</v>
      </c>
      <c r="DV18" s="9">
        <v>0.21299999999999999</v>
      </c>
      <c r="DW18" s="9">
        <v>0.21299999999999999</v>
      </c>
      <c r="DX18" s="9">
        <v>0</v>
      </c>
      <c r="DY18" s="9">
        <v>9.9000000000000005E-2</v>
      </c>
      <c r="DZ18" s="9">
        <v>9.9000000000000005E-2</v>
      </c>
      <c r="EA18" s="9">
        <v>0</v>
      </c>
      <c r="EB18" s="9">
        <v>0.39</v>
      </c>
      <c r="EC18" s="9">
        <v>0.21</v>
      </c>
      <c r="ED18" s="9">
        <v>0.18</v>
      </c>
      <c r="EE18" s="9">
        <v>0.39</v>
      </c>
      <c r="EF18" s="9">
        <v>0.21</v>
      </c>
      <c r="EG18" s="9">
        <v>0.18</v>
      </c>
      <c r="EH18" s="9">
        <v>0.21</v>
      </c>
      <c r="EI18" s="9">
        <v>0.21</v>
      </c>
      <c r="EJ18" s="9">
        <v>0</v>
      </c>
      <c r="EK18" s="9">
        <v>0.18</v>
      </c>
      <c r="EL18" s="9">
        <v>0</v>
      </c>
      <c r="EM18" s="9">
        <v>0.18</v>
      </c>
      <c r="EN18" s="9">
        <v>0</v>
      </c>
      <c r="EO18" s="9">
        <v>0</v>
      </c>
      <c r="EP18" s="9">
        <v>0</v>
      </c>
      <c r="EQ18" s="9">
        <v>13.396000000000001</v>
      </c>
      <c r="ER18" s="9">
        <v>7.0650000000000004</v>
      </c>
      <c r="ES18" s="9">
        <v>6.3310000000000004</v>
      </c>
      <c r="ET18" s="9">
        <v>11.835000000000001</v>
      </c>
      <c r="EU18" s="9">
        <v>6.8330000000000002</v>
      </c>
      <c r="EV18" s="9">
        <v>5.0010000000000003</v>
      </c>
      <c r="EW18" s="9">
        <v>5.5869999999999997</v>
      </c>
      <c r="EX18" s="9">
        <v>3.8879999999999999</v>
      </c>
      <c r="EY18" s="9">
        <v>1.6990000000000001</v>
      </c>
      <c r="EZ18" s="9">
        <v>6.2480000000000002</v>
      </c>
      <c r="FA18" s="9">
        <v>2.9449999999999998</v>
      </c>
      <c r="FB18" s="9">
        <v>3.3029999999999999</v>
      </c>
      <c r="FC18" s="9">
        <v>1.5609999999999999</v>
      </c>
      <c r="FD18" s="9">
        <v>0.23100000000000001</v>
      </c>
      <c r="FE18" s="9">
        <v>1.33</v>
      </c>
      <c r="FF18" s="9">
        <v>12.048</v>
      </c>
      <c r="FG18" s="9">
        <v>5.944</v>
      </c>
      <c r="FH18" s="9">
        <v>6.1040000000000001</v>
      </c>
      <c r="FI18" s="9">
        <v>10.718</v>
      </c>
      <c r="FJ18" s="9">
        <v>5.944</v>
      </c>
      <c r="FK18" s="9">
        <v>4.774</v>
      </c>
      <c r="FL18" s="9">
        <v>5.173</v>
      </c>
      <c r="FM18" s="9">
        <v>3.702</v>
      </c>
      <c r="FN18" s="9">
        <v>1.4710000000000001</v>
      </c>
      <c r="FO18" s="9">
        <v>5.5449999999999999</v>
      </c>
      <c r="FP18" s="9">
        <v>2.242</v>
      </c>
      <c r="FQ18" s="9">
        <v>3.3029999999999999</v>
      </c>
      <c r="FR18" s="9">
        <v>1.33</v>
      </c>
      <c r="FS18" s="9">
        <v>0</v>
      </c>
      <c r="FT18" s="9">
        <v>1.33</v>
      </c>
      <c r="FU18" s="9">
        <v>1.3480000000000001</v>
      </c>
      <c r="FV18" s="9">
        <v>1.121</v>
      </c>
      <c r="FW18" s="9">
        <v>0.22700000000000001</v>
      </c>
      <c r="FX18" s="9">
        <v>1.117</v>
      </c>
      <c r="FY18" s="9">
        <v>0.88900000000000001</v>
      </c>
      <c r="FZ18" s="9">
        <v>0.22700000000000001</v>
      </c>
      <c r="GA18" s="9">
        <v>0.41399999999999998</v>
      </c>
      <c r="GB18" s="9">
        <v>0.187</v>
      </c>
      <c r="GC18" s="9">
        <v>0.22700000000000001</v>
      </c>
      <c r="GD18" s="9">
        <v>0.70299999999999996</v>
      </c>
      <c r="GE18" s="9">
        <v>0.70299999999999996</v>
      </c>
      <c r="GF18" s="9">
        <v>0</v>
      </c>
      <c r="GG18" s="9">
        <v>0.23100000000000001</v>
      </c>
      <c r="GH18" s="9">
        <v>0.23100000000000001</v>
      </c>
      <c r="GI18" s="9">
        <v>0</v>
      </c>
      <c r="GJ18" s="9">
        <v>3.9740000000000002</v>
      </c>
      <c r="GK18" s="9">
        <v>1.9059999999999999</v>
      </c>
      <c r="GL18" s="9">
        <v>2.069</v>
      </c>
      <c r="GM18" s="9">
        <v>3.7330000000000001</v>
      </c>
      <c r="GN18" s="9">
        <v>1.9059999999999999</v>
      </c>
      <c r="GO18" s="9">
        <v>1.8280000000000001</v>
      </c>
      <c r="GP18" s="9">
        <v>1.069</v>
      </c>
      <c r="GQ18" s="9">
        <v>0.81</v>
      </c>
      <c r="GR18" s="9">
        <v>0.25900000000000001</v>
      </c>
      <c r="GS18" s="9">
        <v>2.6640000000000001</v>
      </c>
      <c r="GT18" s="9">
        <v>1.095</v>
      </c>
      <c r="GU18" s="9">
        <v>1.569</v>
      </c>
      <c r="GV18" s="9">
        <v>0.24099999999999999</v>
      </c>
      <c r="GW18" s="9">
        <v>0</v>
      </c>
      <c r="GX18" s="9">
        <v>0.24099999999999999</v>
      </c>
      <c r="GY18" s="9">
        <v>1.4510000000000001</v>
      </c>
      <c r="GZ18" s="9">
        <v>0.49</v>
      </c>
      <c r="HA18" s="9">
        <v>0.96099999999999997</v>
      </c>
      <c r="HB18" s="9">
        <v>1.2270000000000001</v>
      </c>
      <c r="HC18" s="9">
        <v>0.49</v>
      </c>
      <c r="HD18" s="9">
        <v>0.73599999999999999</v>
      </c>
      <c r="HE18" s="9">
        <v>0.159</v>
      </c>
      <c r="HF18" s="9">
        <v>0.159</v>
      </c>
      <c r="HG18" s="9">
        <v>0</v>
      </c>
      <c r="HH18" s="9">
        <v>1.0669999999999999</v>
      </c>
      <c r="HI18" s="9">
        <v>0.33100000000000002</v>
      </c>
      <c r="HJ18" s="9">
        <v>0.73599999999999999</v>
      </c>
      <c r="HK18" s="9">
        <v>0.224</v>
      </c>
      <c r="HL18" s="9">
        <v>0</v>
      </c>
      <c r="HM18" s="9">
        <v>0.224</v>
      </c>
      <c r="HN18" s="9">
        <v>4.4800000000000004</v>
      </c>
      <c r="HO18" s="9">
        <v>2.1960000000000002</v>
      </c>
      <c r="HP18" s="9">
        <v>2.2839999999999998</v>
      </c>
      <c r="HQ18" s="9">
        <v>3.6160000000000001</v>
      </c>
      <c r="HR18" s="9">
        <v>1.9650000000000001</v>
      </c>
      <c r="HS18" s="9">
        <v>1.651</v>
      </c>
      <c r="HT18" s="9">
        <v>1.9</v>
      </c>
      <c r="HU18" s="9">
        <v>1.246</v>
      </c>
      <c r="HV18" s="9">
        <v>0.65400000000000003</v>
      </c>
      <c r="HW18" s="9">
        <v>1.716</v>
      </c>
      <c r="HX18" s="9">
        <v>0.71899999999999997</v>
      </c>
      <c r="HY18" s="9">
        <v>0.998</v>
      </c>
      <c r="HZ18" s="9">
        <v>0.86399999999999999</v>
      </c>
      <c r="IA18" s="9">
        <v>0.23100000000000001</v>
      </c>
      <c r="IB18" s="9">
        <v>0.63300000000000001</v>
      </c>
      <c r="IC18" s="9">
        <v>3.4910000000000001</v>
      </c>
      <c r="ID18" s="9">
        <v>2.4729999999999999</v>
      </c>
      <c r="IE18" s="9">
        <v>1.018</v>
      </c>
      <c r="IF18" s="9">
        <v>3.2589999999999999</v>
      </c>
      <c r="IG18" s="9">
        <v>2.4729999999999999</v>
      </c>
      <c r="IH18" s="9">
        <v>0.78600000000000003</v>
      </c>
      <c r="II18" s="9">
        <v>2.4590000000000001</v>
      </c>
      <c r="IJ18" s="9">
        <v>1.673</v>
      </c>
      <c r="IK18" s="9">
        <v>0.78600000000000003</v>
      </c>
      <c r="IL18" s="9">
        <v>0.8</v>
      </c>
      <c r="IM18" s="9">
        <v>0.8</v>
      </c>
      <c r="IN18" s="9">
        <v>0</v>
      </c>
      <c r="IO18" s="9">
        <v>0.23200000000000001</v>
      </c>
      <c r="IP18" s="9">
        <v>0</v>
      </c>
      <c r="IQ18" s="9">
        <v>0.23200000000000001</v>
      </c>
    </row>
    <row r="19" spans="1:251">
      <c r="A19" s="10">
        <v>44958</v>
      </c>
      <c r="B19" s="9">
        <v>2.452</v>
      </c>
      <c r="C19" s="9">
        <v>2.2120000000000002</v>
      </c>
      <c r="D19" s="9">
        <v>0.82099999999999995</v>
      </c>
      <c r="E19" s="9">
        <v>1.391</v>
      </c>
      <c r="F19" s="9">
        <v>1.456</v>
      </c>
      <c r="G19" s="9">
        <v>0.39400000000000002</v>
      </c>
      <c r="H19" s="9">
        <v>1.0620000000000001</v>
      </c>
      <c r="I19" s="9">
        <v>0.80400000000000005</v>
      </c>
      <c r="J19" s="9">
        <v>0.14799999999999999</v>
      </c>
      <c r="K19" s="9">
        <v>0.65600000000000003</v>
      </c>
      <c r="L19" s="9">
        <v>0.26600000000000001</v>
      </c>
      <c r="M19" s="9">
        <v>0.16700000000000001</v>
      </c>
      <c r="N19" s="9">
        <v>9.9000000000000005E-2</v>
      </c>
      <c r="O19" s="9">
        <v>0.26600000000000001</v>
      </c>
      <c r="P19" s="9">
        <v>0.16700000000000001</v>
      </c>
      <c r="Q19" s="9">
        <v>9.9000000000000005E-2</v>
      </c>
      <c r="R19" s="9">
        <v>0.16700000000000001</v>
      </c>
      <c r="S19" s="9">
        <v>0.16700000000000001</v>
      </c>
      <c r="T19" s="9">
        <v>0</v>
      </c>
      <c r="U19" s="9">
        <v>9.9000000000000005E-2</v>
      </c>
      <c r="V19" s="9">
        <v>0</v>
      </c>
      <c r="W19" s="9">
        <v>9.9000000000000005E-2</v>
      </c>
      <c r="X19" s="9">
        <v>0</v>
      </c>
      <c r="Y19" s="9">
        <v>0</v>
      </c>
      <c r="Z19" s="9">
        <v>0</v>
      </c>
      <c r="AA19" s="9">
        <v>1.363</v>
      </c>
      <c r="AB19" s="9">
        <v>0.60299999999999998</v>
      </c>
      <c r="AC19" s="9">
        <v>0.76</v>
      </c>
      <c r="AD19" s="9">
        <v>1.075</v>
      </c>
      <c r="AE19" s="9">
        <v>0.45500000000000002</v>
      </c>
      <c r="AF19" s="9">
        <v>0.62</v>
      </c>
      <c r="AG19" s="9">
        <v>0.72399999999999998</v>
      </c>
      <c r="AH19" s="9">
        <v>0.16700000000000001</v>
      </c>
      <c r="AI19" s="9">
        <v>0.55700000000000005</v>
      </c>
      <c r="AJ19" s="9">
        <v>0.35</v>
      </c>
      <c r="AK19" s="9">
        <v>0.28699999999999998</v>
      </c>
      <c r="AL19" s="9">
        <v>6.3E-2</v>
      </c>
      <c r="AM19" s="9">
        <v>0.28899999999999998</v>
      </c>
      <c r="AN19" s="9">
        <v>0.14799999999999999</v>
      </c>
      <c r="AO19" s="9">
        <v>0.14000000000000001</v>
      </c>
      <c r="AP19" s="9">
        <v>0.4</v>
      </c>
      <c r="AQ19" s="9">
        <v>0.30199999999999999</v>
      </c>
      <c r="AR19" s="9">
        <v>9.9000000000000005E-2</v>
      </c>
      <c r="AS19" s="9">
        <v>0.4</v>
      </c>
      <c r="AT19" s="9">
        <v>0.30199999999999999</v>
      </c>
      <c r="AU19" s="9">
        <v>9.9000000000000005E-2</v>
      </c>
      <c r="AV19" s="9">
        <v>0.30199999999999999</v>
      </c>
      <c r="AW19" s="9">
        <v>0.30199999999999999</v>
      </c>
      <c r="AX19" s="9">
        <v>0</v>
      </c>
      <c r="AY19" s="9">
        <v>9.9000000000000005E-2</v>
      </c>
      <c r="AZ19" s="9">
        <v>0</v>
      </c>
      <c r="BA19" s="9">
        <v>9.9000000000000005E-2</v>
      </c>
      <c r="BB19" s="9">
        <v>0</v>
      </c>
      <c r="BC19" s="9">
        <v>0</v>
      </c>
      <c r="BD19" s="9">
        <v>0</v>
      </c>
      <c r="BE19" s="9">
        <v>1.639</v>
      </c>
      <c r="BF19" s="9">
        <v>0.29499999999999998</v>
      </c>
      <c r="BG19" s="9">
        <v>1.3440000000000001</v>
      </c>
      <c r="BH19" s="9">
        <v>1.3340000000000001</v>
      </c>
      <c r="BI19" s="9">
        <v>0.29499999999999998</v>
      </c>
      <c r="BJ19" s="9">
        <v>1.0389999999999999</v>
      </c>
      <c r="BK19" s="9">
        <v>0.65400000000000003</v>
      </c>
      <c r="BL19" s="9">
        <v>0.29499999999999998</v>
      </c>
      <c r="BM19" s="9">
        <v>0.35899999999999999</v>
      </c>
      <c r="BN19" s="9">
        <v>0.68100000000000005</v>
      </c>
      <c r="BO19" s="9">
        <v>0</v>
      </c>
      <c r="BP19" s="9">
        <v>0.68100000000000005</v>
      </c>
      <c r="BQ19" s="9">
        <v>0.30499999999999999</v>
      </c>
      <c r="BR19" s="9">
        <v>0</v>
      </c>
      <c r="BS19" s="9">
        <v>0.30499999999999999</v>
      </c>
      <c r="BT19" s="9">
        <v>1.3360000000000001</v>
      </c>
      <c r="BU19" s="9">
        <v>0.33200000000000002</v>
      </c>
      <c r="BV19" s="9">
        <v>1.004</v>
      </c>
      <c r="BW19" s="9">
        <v>1.125</v>
      </c>
      <c r="BX19" s="9">
        <v>0.33200000000000002</v>
      </c>
      <c r="BY19" s="9">
        <v>0.79300000000000004</v>
      </c>
      <c r="BZ19" s="9">
        <v>0.7</v>
      </c>
      <c r="CA19" s="9">
        <v>0.22500000000000001</v>
      </c>
      <c r="CB19" s="9">
        <v>0.47499999999999998</v>
      </c>
      <c r="CC19" s="9">
        <v>0.42499999999999999</v>
      </c>
      <c r="CD19" s="9">
        <v>0.107</v>
      </c>
      <c r="CE19" s="9">
        <v>0.318</v>
      </c>
      <c r="CF19" s="9">
        <v>0.21099999999999999</v>
      </c>
      <c r="CG19" s="9">
        <v>0</v>
      </c>
      <c r="CH19" s="9">
        <v>0.21099999999999999</v>
      </c>
      <c r="CI19" s="9">
        <v>1.9650000000000001</v>
      </c>
      <c r="CJ19" s="9">
        <v>0.71199999999999997</v>
      </c>
      <c r="CK19" s="9">
        <v>1.2529999999999999</v>
      </c>
      <c r="CL19" s="9">
        <v>1.5549999999999999</v>
      </c>
      <c r="CM19" s="9">
        <v>0.56399999999999995</v>
      </c>
      <c r="CN19" s="9">
        <v>0.99199999999999999</v>
      </c>
      <c r="CO19" s="9">
        <v>1.0089999999999999</v>
      </c>
      <c r="CP19" s="9">
        <v>0.27600000000000002</v>
      </c>
      <c r="CQ19" s="9">
        <v>0.73299999999999998</v>
      </c>
      <c r="CR19" s="9">
        <v>0.54700000000000004</v>
      </c>
      <c r="CS19" s="9">
        <v>0.28699999999999998</v>
      </c>
      <c r="CT19" s="9">
        <v>0.25900000000000001</v>
      </c>
      <c r="CU19" s="9">
        <v>0.40899999999999997</v>
      </c>
      <c r="CV19" s="9">
        <v>0.14799999999999999</v>
      </c>
      <c r="CW19" s="9">
        <v>0.26100000000000001</v>
      </c>
      <c r="CX19" s="9">
        <v>1.853</v>
      </c>
      <c r="CY19" s="9">
        <v>0.59399999999999997</v>
      </c>
      <c r="CZ19" s="9">
        <v>1.2589999999999999</v>
      </c>
      <c r="DA19" s="9">
        <v>1.56</v>
      </c>
      <c r="DB19" s="9">
        <v>0.59399999999999997</v>
      </c>
      <c r="DC19" s="9">
        <v>0.96599999999999997</v>
      </c>
      <c r="DD19" s="9">
        <v>0.85399999999999998</v>
      </c>
      <c r="DE19" s="9">
        <v>0.48799999999999999</v>
      </c>
      <c r="DF19" s="9">
        <v>0.36599999999999999</v>
      </c>
      <c r="DG19" s="9">
        <v>0.70599999999999996</v>
      </c>
      <c r="DH19" s="9">
        <v>0.107</v>
      </c>
      <c r="DI19" s="9">
        <v>0.6</v>
      </c>
      <c r="DJ19" s="9">
        <v>0.29299999999999998</v>
      </c>
      <c r="DK19" s="9">
        <v>0</v>
      </c>
      <c r="DL19" s="9">
        <v>0.29299999999999998</v>
      </c>
      <c r="DM19" s="9">
        <v>0.81299999999999994</v>
      </c>
      <c r="DN19" s="9">
        <v>0.22500000000000001</v>
      </c>
      <c r="DO19" s="9">
        <v>0.58799999999999997</v>
      </c>
      <c r="DP19" s="9">
        <v>0.71</v>
      </c>
      <c r="DQ19" s="9">
        <v>0.22500000000000001</v>
      </c>
      <c r="DR19" s="9">
        <v>0.48499999999999999</v>
      </c>
      <c r="DS19" s="9">
        <v>0.51700000000000002</v>
      </c>
      <c r="DT19" s="9">
        <v>0.22500000000000001</v>
      </c>
      <c r="DU19" s="9">
        <v>0.29199999999999998</v>
      </c>
      <c r="DV19" s="9">
        <v>0.19400000000000001</v>
      </c>
      <c r="DW19" s="9">
        <v>0</v>
      </c>
      <c r="DX19" s="9">
        <v>0.19400000000000001</v>
      </c>
      <c r="DY19" s="9">
        <v>0.10199999999999999</v>
      </c>
      <c r="DZ19" s="9">
        <v>0</v>
      </c>
      <c r="EA19" s="9">
        <v>0.10199999999999999</v>
      </c>
      <c r="EB19" s="9">
        <v>0.108</v>
      </c>
      <c r="EC19" s="9">
        <v>0</v>
      </c>
      <c r="ED19" s="9">
        <v>0.108</v>
      </c>
      <c r="EE19" s="9">
        <v>0.108</v>
      </c>
      <c r="EF19" s="9">
        <v>0</v>
      </c>
      <c r="EG19" s="9">
        <v>0.108</v>
      </c>
      <c r="EH19" s="9">
        <v>0</v>
      </c>
      <c r="EI19" s="9">
        <v>0</v>
      </c>
      <c r="EJ19" s="9">
        <v>0</v>
      </c>
      <c r="EK19" s="9">
        <v>0.108</v>
      </c>
      <c r="EL19" s="9">
        <v>0</v>
      </c>
      <c r="EM19" s="9">
        <v>0.108</v>
      </c>
      <c r="EN19" s="9">
        <v>0</v>
      </c>
      <c r="EO19" s="9">
        <v>0</v>
      </c>
      <c r="EP19" s="9">
        <v>0</v>
      </c>
      <c r="EQ19" s="9">
        <v>13.815</v>
      </c>
      <c r="ER19" s="9">
        <v>7.4240000000000004</v>
      </c>
      <c r="ES19" s="9">
        <v>6.39</v>
      </c>
      <c r="ET19" s="9">
        <v>12.436</v>
      </c>
      <c r="EU19" s="9">
        <v>6.923</v>
      </c>
      <c r="EV19" s="9">
        <v>5.5140000000000002</v>
      </c>
      <c r="EW19" s="9">
        <v>6.9370000000000003</v>
      </c>
      <c r="EX19" s="9">
        <v>3.8180000000000001</v>
      </c>
      <c r="EY19" s="9">
        <v>3.1190000000000002</v>
      </c>
      <c r="EZ19" s="9">
        <v>5.4989999999999997</v>
      </c>
      <c r="FA19" s="9">
        <v>3.105</v>
      </c>
      <c r="FB19" s="9">
        <v>2.3940000000000001</v>
      </c>
      <c r="FC19" s="9">
        <v>1.3779999999999999</v>
      </c>
      <c r="FD19" s="9">
        <v>0.501</v>
      </c>
      <c r="FE19" s="9">
        <v>0.877</v>
      </c>
      <c r="FF19" s="9">
        <v>11.813000000000001</v>
      </c>
      <c r="FG19" s="9">
        <v>6.4249999999999998</v>
      </c>
      <c r="FH19" s="9">
        <v>5.3879999999999999</v>
      </c>
      <c r="FI19" s="9">
        <v>10.667999999999999</v>
      </c>
      <c r="FJ19" s="9">
        <v>5.923</v>
      </c>
      <c r="FK19" s="9">
        <v>4.7450000000000001</v>
      </c>
      <c r="FL19" s="9">
        <v>5.7830000000000004</v>
      </c>
      <c r="FM19" s="9">
        <v>3.2490000000000001</v>
      </c>
      <c r="FN19" s="9">
        <v>2.5329999999999999</v>
      </c>
      <c r="FO19" s="9">
        <v>4.8849999999999998</v>
      </c>
      <c r="FP19" s="9">
        <v>2.6739999999999999</v>
      </c>
      <c r="FQ19" s="9">
        <v>2.2120000000000002</v>
      </c>
      <c r="FR19" s="9">
        <v>1.145</v>
      </c>
      <c r="FS19" s="9">
        <v>0.501</v>
      </c>
      <c r="FT19" s="9">
        <v>0.64300000000000002</v>
      </c>
      <c r="FU19" s="9">
        <v>2.0019999999999998</v>
      </c>
      <c r="FV19" s="9">
        <v>1</v>
      </c>
      <c r="FW19" s="9">
        <v>1.002</v>
      </c>
      <c r="FX19" s="9">
        <v>1.768</v>
      </c>
      <c r="FY19" s="9">
        <v>1</v>
      </c>
      <c r="FZ19" s="9">
        <v>0.76900000000000002</v>
      </c>
      <c r="GA19" s="9">
        <v>1.1539999999999999</v>
      </c>
      <c r="GB19" s="9">
        <v>0.56799999999999995</v>
      </c>
      <c r="GC19" s="9">
        <v>0.58599999999999997</v>
      </c>
      <c r="GD19" s="9">
        <v>0.61399999999999999</v>
      </c>
      <c r="GE19" s="9">
        <v>0.43099999999999999</v>
      </c>
      <c r="GF19" s="9">
        <v>0.183</v>
      </c>
      <c r="GG19" s="9">
        <v>0.23400000000000001</v>
      </c>
      <c r="GH19" s="9">
        <v>0</v>
      </c>
      <c r="GI19" s="9">
        <v>0.23400000000000001</v>
      </c>
      <c r="GJ19" s="9">
        <v>4.9139999999999997</v>
      </c>
      <c r="GK19" s="9">
        <v>2.89</v>
      </c>
      <c r="GL19" s="9">
        <v>2.0249999999999999</v>
      </c>
      <c r="GM19" s="9">
        <v>4.9139999999999997</v>
      </c>
      <c r="GN19" s="9">
        <v>2.89</v>
      </c>
      <c r="GO19" s="9">
        <v>2.0249999999999999</v>
      </c>
      <c r="GP19" s="9">
        <v>2.0760000000000001</v>
      </c>
      <c r="GQ19" s="9">
        <v>1.4690000000000001</v>
      </c>
      <c r="GR19" s="9">
        <v>0.60799999999999998</v>
      </c>
      <c r="GS19" s="9">
        <v>2.8380000000000001</v>
      </c>
      <c r="GT19" s="9">
        <v>1.421</v>
      </c>
      <c r="GU19" s="9">
        <v>1.417</v>
      </c>
      <c r="GV19" s="9">
        <v>0</v>
      </c>
      <c r="GW19" s="9">
        <v>0</v>
      </c>
      <c r="GX19" s="9">
        <v>0</v>
      </c>
      <c r="GY19" s="9">
        <v>2.8780000000000001</v>
      </c>
      <c r="GZ19" s="9">
        <v>0.69</v>
      </c>
      <c r="HA19" s="9">
        <v>2.1880000000000002</v>
      </c>
      <c r="HB19" s="9">
        <v>2.4620000000000002</v>
      </c>
      <c r="HC19" s="9">
        <v>0.69</v>
      </c>
      <c r="HD19" s="9">
        <v>1.772</v>
      </c>
      <c r="HE19" s="9">
        <v>1.865</v>
      </c>
      <c r="HF19" s="9">
        <v>0.248</v>
      </c>
      <c r="HG19" s="9">
        <v>1.617</v>
      </c>
      <c r="HH19" s="9">
        <v>0.59599999999999997</v>
      </c>
      <c r="HI19" s="9">
        <v>0.441</v>
      </c>
      <c r="HJ19" s="9">
        <v>0.155</v>
      </c>
      <c r="HK19" s="9">
        <v>0.41599999999999998</v>
      </c>
      <c r="HL19" s="9">
        <v>0</v>
      </c>
      <c r="HM19" s="9">
        <v>0.41599999999999998</v>
      </c>
      <c r="HN19" s="9">
        <v>3.1190000000000002</v>
      </c>
      <c r="HO19" s="9">
        <v>1.5409999999999999</v>
      </c>
      <c r="HP19" s="9">
        <v>1.5780000000000001</v>
      </c>
      <c r="HQ19" s="9">
        <v>2.62</v>
      </c>
      <c r="HR19" s="9">
        <v>1.2689999999999999</v>
      </c>
      <c r="HS19" s="9">
        <v>1.351</v>
      </c>
      <c r="HT19" s="9">
        <v>1.353</v>
      </c>
      <c r="HU19" s="9">
        <v>0.45800000000000002</v>
      </c>
      <c r="HV19" s="9">
        <v>0.89500000000000002</v>
      </c>
      <c r="HW19" s="9">
        <v>1.2669999999999999</v>
      </c>
      <c r="HX19" s="9">
        <v>0.81200000000000006</v>
      </c>
      <c r="HY19" s="9">
        <v>0.45600000000000002</v>
      </c>
      <c r="HZ19" s="9">
        <v>0.498</v>
      </c>
      <c r="IA19" s="9">
        <v>0.27200000000000002</v>
      </c>
      <c r="IB19" s="9">
        <v>0.22700000000000001</v>
      </c>
      <c r="IC19" s="9">
        <v>2.903</v>
      </c>
      <c r="ID19" s="9">
        <v>2.3029999999999999</v>
      </c>
      <c r="IE19" s="9">
        <v>0.6</v>
      </c>
      <c r="IF19" s="9">
        <v>2.44</v>
      </c>
      <c r="IG19" s="9">
        <v>2.0739999999999998</v>
      </c>
      <c r="IH19" s="9">
        <v>0.36599999999999999</v>
      </c>
      <c r="II19" s="9">
        <v>1.643</v>
      </c>
      <c r="IJ19" s="9">
        <v>1.643</v>
      </c>
      <c r="IK19" s="9">
        <v>0</v>
      </c>
      <c r="IL19" s="9">
        <v>0.79700000000000004</v>
      </c>
      <c r="IM19" s="9">
        <v>0.43099999999999999</v>
      </c>
      <c r="IN19" s="9">
        <v>0.36599999999999999</v>
      </c>
      <c r="IO19" s="9">
        <v>0.46300000000000002</v>
      </c>
      <c r="IP19" s="9">
        <v>0.23</v>
      </c>
      <c r="IQ19" s="9">
        <v>0.23400000000000001</v>
      </c>
    </row>
    <row r="20" spans="1:251">
      <c r="A20" s="10">
        <v>45323</v>
      </c>
      <c r="B20" s="9">
        <v>2.5819999999999999</v>
      </c>
      <c r="C20" s="9">
        <v>2.2749999999999999</v>
      </c>
      <c r="D20" s="9">
        <v>0.84199999999999997</v>
      </c>
      <c r="E20" s="9">
        <v>1.4330000000000001</v>
      </c>
      <c r="F20" s="9">
        <v>1.923</v>
      </c>
      <c r="G20" s="9">
        <v>0.77300000000000002</v>
      </c>
      <c r="H20" s="9">
        <v>1.1499999999999999</v>
      </c>
      <c r="I20" s="9">
        <v>0.46100000000000002</v>
      </c>
      <c r="J20" s="9">
        <v>0.122</v>
      </c>
      <c r="K20" s="9">
        <v>0.33900000000000002</v>
      </c>
      <c r="L20" s="9">
        <v>0.43</v>
      </c>
      <c r="M20" s="9">
        <v>0.26800000000000002</v>
      </c>
      <c r="N20" s="9">
        <v>0.16300000000000001</v>
      </c>
      <c r="O20" s="9">
        <v>0.36799999999999999</v>
      </c>
      <c r="P20" s="9">
        <v>0.20499999999999999</v>
      </c>
      <c r="Q20" s="9">
        <v>0.16300000000000001</v>
      </c>
      <c r="R20" s="9">
        <v>0.17100000000000001</v>
      </c>
      <c r="S20" s="9">
        <v>0.105</v>
      </c>
      <c r="T20" s="9">
        <v>6.6000000000000003E-2</v>
      </c>
      <c r="U20" s="9">
        <v>0.19700000000000001</v>
      </c>
      <c r="V20" s="9">
        <v>0.10100000000000001</v>
      </c>
      <c r="W20" s="9">
        <v>9.6000000000000002E-2</v>
      </c>
      <c r="X20" s="9">
        <v>6.3E-2</v>
      </c>
      <c r="Y20" s="9">
        <v>6.3E-2</v>
      </c>
      <c r="Z20" s="9">
        <v>0</v>
      </c>
      <c r="AA20" s="9">
        <v>1.3109999999999999</v>
      </c>
      <c r="AB20" s="9">
        <v>0.56200000000000006</v>
      </c>
      <c r="AC20" s="9">
        <v>0.749</v>
      </c>
      <c r="AD20" s="9">
        <v>0.96099999999999997</v>
      </c>
      <c r="AE20" s="9">
        <v>0.378</v>
      </c>
      <c r="AF20" s="9">
        <v>0.58399999999999996</v>
      </c>
      <c r="AG20" s="9">
        <v>0.52100000000000002</v>
      </c>
      <c r="AH20" s="9">
        <v>0.255</v>
      </c>
      <c r="AI20" s="9">
        <v>0.26600000000000001</v>
      </c>
      <c r="AJ20" s="9">
        <v>0.44</v>
      </c>
      <c r="AK20" s="9">
        <v>0.123</v>
      </c>
      <c r="AL20" s="9">
        <v>0.318</v>
      </c>
      <c r="AM20" s="9">
        <v>0.34899999999999998</v>
      </c>
      <c r="AN20" s="9">
        <v>0.184</v>
      </c>
      <c r="AO20" s="9">
        <v>0.16500000000000001</v>
      </c>
      <c r="AP20" s="9">
        <v>0.94699999999999995</v>
      </c>
      <c r="AQ20" s="9">
        <v>0.496</v>
      </c>
      <c r="AR20" s="9">
        <v>0.45100000000000001</v>
      </c>
      <c r="AS20" s="9">
        <v>0.94699999999999995</v>
      </c>
      <c r="AT20" s="9">
        <v>0.496</v>
      </c>
      <c r="AU20" s="9">
        <v>0.45100000000000001</v>
      </c>
      <c r="AV20" s="9">
        <v>0.41599999999999998</v>
      </c>
      <c r="AW20" s="9">
        <v>0.20200000000000001</v>
      </c>
      <c r="AX20" s="9">
        <v>0.214</v>
      </c>
      <c r="AY20" s="9">
        <v>0.53</v>
      </c>
      <c r="AZ20" s="9">
        <v>0.29399999999999998</v>
      </c>
      <c r="BA20" s="9">
        <v>0.23699999999999999</v>
      </c>
      <c r="BB20" s="9">
        <v>0</v>
      </c>
      <c r="BC20" s="9">
        <v>0</v>
      </c>
      <c r="BD20" s="9">
        <v>0</v>
      </c>
      <c r="BE20" s="9">
        <v>1.6359999999999999</v>
      </c>
      <c r="BF20" s="9">
        <v>0.54400000000000004</v>
      </c>
      <c r="BG20" s="9">
        <v>1.0920000000000001</v>
      </c>
      <c r="BH20" s="9">
        <v>1.548</v>
      </c>
      <c r="BI20" s="9">
        <v>0.54400000000000004</v>
      </c>
      <c r="BJ20" s="9">
        <v>1.004</v>
      </c>
      <c r="BK20" s="9">
        <v>0.59799999999999998</v>
      </c>
      <c r="BL20" s="9">
        <v>0.189</v>
      </c>
      <c r="BM20" s="9">
        <v>0.40899999999999997</v>
      </c>
      <c r="BN20" s="9">
        <v>0.95</v>
      </c>
      <c r="BO20" s="9">
        <v>0.35499999999999998</v>
      </c>
      <c r="BP20" s="9">
        <v>0.59499999999999997</v>
      </c>
      <c r="BQ20" s="9">
        <v>8.7999999999999995E-2</v>
      </c>
      <c r="BR20" s="9">
        <v>0</v>
      </c>
      <c r="BS20" s="9">
        <v>8.7999999999999995E-2</v>
      </c>
      <c r="BT20" s="9">
        <v>1.1950000000000001</v>
      </c>
      <c r="BU20" s="9">
        <v>0.40300000000000002</v>
      </c>
      <c r="BV20" s="9">
        <v>0.79200000000000004</v>
      </c>
      <c r="BW20" s="9">
        <v>1.109</v>
      </c>
      <c r="BX20" s="9">
        <v>0.40300000000000002</v>
      </c>
      <c r="BY20" s="9">
        <v>0.70599999999999996</v>
      </c>
      <c r="BZ20" s="9">
        <v>0.91</v>
      </c>
      <c r="CA20" s="9">
        <v>0.30099999999999999</v>
      </c>
      <c r="CB20" s="9">
        <v>0.61</v>
      </c>
      <c r="CC20" s="9">
        <v>0.19900000000000001</v>
      </c>
      <c r="CD20" s="9">
        <v>0.10299999999999999</v>
      </c>
      <c r="CE20" s="9">
        <v>9.6000000000000002E-2</v>
      </c>
      <c r="CF20" s="9">
        <v>8.5999999999999993E-2</v>
      </c>
      <c r="CG20" s="9">
        <v>0</v>
      </c>
      <c r="CH20" s="9">
        <v>8.5999999999999993E-2</v>
      </c>
      <c r="CI20" s="9">
        <v>1.9750000000000001</v>
      </c>
      <c r="CJ20" s="9">
        <v>0.81299999999999994</v>
      </c>
      <c r="CK20" s="9">
        <v>1.1619999999999999</v>
      </c>
      <c r="CL20" s="9">
        <v>1.7909999999999999</v>
      </c>
      <c r="CM20" s="9">
        <v>0.629</v>
      </c>
      <c r="CN20" s="9">
        <v>1.1619999999999999</v>
      </c>
      <c r="CO20" s="9">
        <v>0.95599999999999996</v>
      </c>
      <c r="CP20" s="9">
        <v>0.28799999999999998</v>
      </c>
      <c r="CQ20" s="9">
        <v>0.66800000000000004</v>
      </c>
      <c r="CR20" s="9">
        <v>0.83499999999999996</v>
      </c>
      <c r="CS20" s="9">
        <v>0.34100000000000003</v>
      </c>
      <c r="CT20" s="9">
        <v>0.49299999999999999</v>
      </c>
      <c r="CU20" s="9">
        <v>0.184</v>
      </c>
      <c r="CV20" s="9">
        <v>0.184</v>
      </c>
      <c r="CW20" s="9">
        <v>0</v>
      </c>
      <c r="CX20" s="9">
        <v>1.8169999999999999</v>
      </c>
      <c r="CY20" s="9">
        <v>0.68799999999999994</v>
      </c>
      <c r="CZ20" s="9">
        <v>1.129</v>
      </c>
      <c r="DA20" s="9">
        <v>1.5660000000000001</v>
      </c>
      <c r="DB20" s="9">
        <v>0.68799999999999994</v>
      </c>
      <c r="DC20" s="9">
        <v>0.878</v>
      </c>
      <c r="DD20" s="9">
        <v>0.71599999999999997</v>
      </c>
      <c r="DE20" s="9">
        <v>0.35899999999999999</v>
      </c>
      <c r="DF20" s="9">
        <v>0.35799999999999998</v>
      </c>
      <c r="DG20" s="9">
        <v>0.84899999999999998</v>
      </c>
      <c r="DH20" s="9">
        <v>0.32900000000000001</v>
      </c>
      <c r="DI20" s="9">
        <v>0.52</v>
      </c>
      <c r="DJ20" s="9">
        <v>0.251</v>
      </c>
      <c r="DK20" s="9">
        <v>0</v>
      </c>
      <c r="DL20" s="9">
        <v>0.251</v>
      </c>
      <c r="DM20" s="9">
        <v>0.78400000000000003</v>
      </c>
      <c r="DN20" s="9">
        <v>0.504</v>
      </c>
      <c r="DO20" s="9">
        <v>0.28000000000000003</v>
      </c>
      <c r="DP20" s="9">
        <v>0.78400000000000003</v>
      </c>
      <c r="DQ20" s="9">
        <v>0.504</v>
      </c>
      <c r="DR20" s="9">
        <v>0.28000000000000003</v>
      </c>
      <c r="DS20" s="9">
        <v>0.58099999999999996</v>
      </c>
      <c r="DT20" s="9">
        <v>0.30099999999999999</v>
      </c>
      <c r="DU20" s="9">
        <v>0.28000000000000003</v>
      </c>
      <c r="DV20" s="9">
        <v>0.20300000000000001</v>
      </c>
      <c r="DW20" s="9">
        <v>0.20300000000000001</v>
      </c>
      <c r="DX20" s="9">
        <v>0</v>
      </c>
      <c r="DY20" s="9">
        <v>0</v>
      </c>
      <c r="DZ20" s="9">
        <v>0</v>
      </c>
      <c r="EA20" s="9">
        <v>0</v>
      </c>
      <c r="EB20" s="9">
        <v>0.51300000000000001</v>
      </c>
      <c r="EC20" s="9">
        <v>0</v>
      </c>
      <c r="ED20" s="9">
        <v>0.51300000000000001</v>
      </c>
      <c r="EE20" s="9">
        <v>0.42499999999999999</v>
      </c>
      <c r="EF20" s="9">
        <v>0</v>
      </c>
      <c r="EG20" s="9">
        <v>0.42499999999999999</v>
      </c>
      <c r="EH20" s="9">
        <v>0.192</v>
      </c>
      <c r="EI20" s="9">
        <v>0</v>
      </c>
      <c r="EJ20" s="9">
        <v>0.192</v>
      </c>
      <c r="EK20" s="9">
        <v>0.23300000000000001</v>
      </c>
      <c r="EL20" s="9">
        <v>0</v>
      </c>
      <c r="EM20" s="9">
        <v>0.23300000000000001</v>
      </c>
      <c r="EN20" s="9">
        <v>8.7999999999999995E-2</v>
      </c>
      <c r="EO20" s="9">
        <v>0</v>
      </c>
      <c r="EP20" s="9">
        <v>8.7999999999999995E-2</v>
      </c>
      <c r="EQ20" s="9">
        <v>14.034000000000001</v>
      </c>
      <c r="ER20" s="9">
        <v>6.7140000000000004</v>
      </c>
      <c r="ES20" s="9">
        <v>7.319</v>
      </c>
      <c r="ET20" s="9">
        <v>12.659000000000001</v>
      </c>
      <c r="EU20" s="9">
        <v>6.2409999999999997</v>
      </c>
      <c r="EV20" s="9">
        <v>6.4189999999999996</v>
      </c>
      <c r="EW20" s="9">
        <v>6.984</v>
      </c>
      <c r="EX20" s="9">
        <v>3.7679999999999998</v>
      </c>
      <c r="EY20" s="9">
        <v>3.2160000000000002</v>
      </c>
      <c r="EZ20" s="9">
        <v>5.6760000000000002</v>
      </c>
      <c r="FA20" s="9">
        <v>2.472</v>
      </c>
      <c r="FB20" s="9">
        <v>3.2029999999999998</v>
      </c>
      <c r="FC20" s="9">
        <v>1.3740000000000001</v>
      </c>
      <c r="FD20" s="9">
        <v>0.47399999999999998</v>
      </c>
      <c r="FE20" s="9">
        <v>0.90100000000000002</v>
      </c>
      <c r="FF20" s="9">
        <v>12.016</v>
      </c>
      <c r="FG20" s="9">
        <v>5.202</v>
      </c>
      <c r="FH20" s="9">
        <v>6.8150000000000004</v>
      </c>
      <c r="FI20" s="9">
        <v>10.641999999999999</v>
      </c>
      <c r="FJ20" s="9">
        <v>4.7279999999999998</v>
      </c>
      <c r="FK20" s="9">
        <v>5.9139999999999997</v>
      </c>
      <c r="FL20" s="9">
        <v>5.8390000000000004</v>
      </c>
      <c r="FM20" s="9">
        <v>2.927</v>
      </c>
      <c r="FN20" s="9">
        <v>2.9129999999999998</v>
      </c>
      <c r="FO20" s="9">
        <v>4.8029999999999999</v>
      </c>
      <c r="FP20" s="9">
        <v>1.8009999999999999</v>
      </c>
      <c r="FQ20" s="9">
        <v>3.0019999999999998</v>
      </c>
      <c r="FR20" s="9">
        <v>1.3740000000000001</v>
      </c>
      <c r="FS20" s="9">
        <v>0.47399999999999998</v>
      </c>
      <c r="FT20" s="9">
        <v>0.90100000000000002</v>
      </c>
      <c r="FU20" s="9">
        <v>2.0169999999999999</v>
      </c>
      <c r="FV20" s="9">
        <v>1.5129999999999999</v>
      </c>
      <c r="FW20" s="9">
        <v>0.504</v>
      </c>
      <c r="FX20" s="9">
        <v>2.0169999999999999</v>
      </c>
      <c r="FY20" s="9">
        <v>1.5129999999999999</v>
      </c>
      <c r="FZ20" s="9">
        <v>0.504</v>
      </c>
      <c r="GA20" s="9">
        <v>1.1439999999999999</v>
      </c>
      <c r="GB20" s="9">
        <v>0.84099999999999997</v>
      </c>
      <c r="GC20" s="9">
        <v>0.30299999999999999</v>
      </c>
      <c r="GD20" s="9">
        <v>0.873</v>
      </c>
      <c r="GE20" s="9">
        <v>0.67100000000000004</v>
      </c>
      <c r="GF20" s="9">
        <v>0.20100000000000001</v>
      </c>
      <c r="GG20" s="9">
        <v>0</v>
      </c>
      <c r="GH20" s="9">
        <v>0</v>
      </c>
      <c r="GI20" s="9">
        <v>0</v>
      </c>
      <c r="GJ20" s="9">
        <v>4.9109999999999996</v>
      </c>
      <c r="GK20" s="9">
        <v>1.179</v>
      </c>
      <c r="GL20" s="9">
        <v>3.7309999999999999</v>
      </c>
      <c r="GM20" s="9">
        <v>4.423</v>
      </c>
      <c r="GN20" s="9">
        <v>1.179</v>
      </c>
      <c r="GO20" s="9">
        <v>3.2429999999999999</v>
      </c>
      <c r="GP20" s="9">
        <v>2.1659999999999999</v>
      </c>
      <c r="GQ20" s="9">
        <v>0.45900000000000002</v>
      </c>
      <c r="GR20" s="9">
        <v>1.706</v>
      </c>
      <c r="GS20" s="9">
        <v>2.2570000000000001</v>
      </c>
      <c r="GT20" s="9">
        <v>0.72</v>
      </c>
      <c r="GU20" s="9">
        <v>1.5369999999999999</v>
      </c>
      <c r="GV20" s="9">
        <v>0.48799999999999999</v>
      </c>
      <c r="GW20" s="9">
        <v>0</v>
      </c>
      <c r="GX20" s="9">
        <v>0.48799999999999999</v>
      </c>
      <c r="GY20" s="9">
        <v>1.9850000000000001</v>
      </c>
      <c r="GZ20" s="9">
        <v>1.3420000000000001</v>
      </c>
      <c r="HA20" s="9">
        <v>0.64300000000000002</v>
      </c>
      <c r="HB20" s="9">
        <v>1.4750000000000001</v>
      </c>
      <c r="HC20" s="9">
        <v>1.0509999999999999</v>
      </c>
      <c r="HD20" s="9">
        <v>0.42399999999999999</v>
      </c>
      <c r="HE20" s="9">
        <v>0.39100000000000001</v>
      </c>
      <c r="HF20" s="9">
        <v>0.39100000000000001</v>
      </c>
      <c r="HG20" s="9">
        <v>0</v>
      </c>
      <c r="HH20" s="9">
        <v>1.083</v>
      </c>
      <c r="HI20" s="9">
        <v>0.65900000000000003</v>
      </c>
      <c r="HJ20" s="9">
        <v>0.42399999999999999</v>
      </c>
      <c r="HK20" s="9">
        <v>0.51</v>
      </c>
      <c r="HL20" s="9">
        <v>0.29199999999999998</v>
      </c>
      <c r="HM20" s="9">
        <v>0.219</v>
      </c>
      <c r="HN20" s="9">
        <v>4.8940000000000001</v>
      </c>
      <c r="HO20" s="9">
        <v>2.8220000000000001</v>
      </c>
      <c r="HP20" s="9">
        <v>2.0720000000000001</v>
      </c>
      <c r="HQ20" s="9">
        <v>4.5179999999999998</v>
      </c>
      <c r="HR20" s="9">
        <v>2.64</v>
      </c>
      <c r="HS20" s="9">
        <v>1.8779999999999999</v>
      </c>
      <c r="HT20" s="9">
        <v>2.7559999999999998</v>
      </c>
      <c r="HU20" s="9">
        <v>1.756</v>
      </c>
      <c r="HV20" s="9">
        <v>1.0009999999999999</v>
      </c>
      <c r="HW20" s="9">
        <v>1.7609999999999999</v>
      </c>
      <c r="HX20" s="9">
        <v>0.88400000000000001</v>
      </c>
      <c r="HY20" s="9">
        <v>0.877</v>
      </c>
      <c r="HZ20" s="9">
        <v>0.376</v>
      </c>
      <c r="IA20" s="9">
        <v>0.182</v>
      </c>
      <c r="IB20" s="9">
        <v>0.19400000000000001</v>
      </c>
      <c r="IC20" s="9">
        <v>2.2440000000000002</v>
      </c>
      <c r="ID20" s="9">
        <v>1.371</v>
      </c>
      <c r="IE20" s="9">
        <v>0.873</v>
      </c>
      <c r="IF20" s="9">
        <v>2.2440000000000002</v>
      </c>
      <c r="IG20" s="9">
        <v>1.371</v>
      </c>
      <c r="IH20" s="9">
        <v>0.873</v>
      </c>
      <c r="II20" s="9">
        <v>1.67</v>
      </c>
      <c r="IJ20" s="9">
        <v>1.1619999999999999</v>
      </c>
      <c r="IK20" s="9">
        <v>0.50800000000000001</v>
      </c>
      <c r="IL20" s="9">
        <v>0.57399999999999995</v>
      </c>
      <c r="IM20" s="9">
        <v>0.20899999999999999</v>
      </c>
      <c r="IN20" s="9">
        <v>0.36399999999999999</v>
      </c>
      <c r="IO20" s="9">
        <v>0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I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6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</row>
    <row r="2" spans="1:6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</row>
    <row r="3" spans="1:6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</row>
    <row r="4" spans="1:6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</row>
    <row r="5" spans="1:6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</row>
    <row r="6" spans="1:6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</row>
    <row r="7" spans="1:6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</row>
    <row r="8" spans="1:6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</row>
    <row r="9" spans="1:6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</row>
    <row r="10" spans="1:61">
      <c r="A10" s="4" t="s">
        <v>258</v>
      </c>
      <c r="B10" s="8" t="s">
        <v>4572</v>
      </c>
      <c r="C10" s="8" t="s">
        <v>4573</v>
      </c>
      <c r="D10" s="8" t="s">
        <v>4574</v>
      </c>
      <c r="E10" s="8" t="s">
        <v>4575</v>
      </c>
      <c r="F10" s="8" t="s">
        <v>4576</v>
      </c>
      <c r="G10" s="8" t="s">
        <v>4577</v>
      </c>
      <c r="H10" s="8" t="s">
        <v>4578</v>
      </c>
      <c r="I10" s="8" t="s">
        <v>4579</v>
      </c>
      <c r="J10" s="8" t="s">
        <v>4580</v>
      </c>
      <c r="K10" s="8" t="s">
        <v>4581</v>
      </c>
      <c r="L10" s="8" t="s">
        <v>4582</v>
      </c>
      <c r="M10" s="8" t="s">
        <v>4583</v>
      </c>
      <c r="N10" s="8" t="s">
        <v>4584</v>
      </c>
      <c r="O10" s="8" t="s">
        <v>4585</v>
      </c>
      <c r="P10" s="8" t="s">
        <v>4586</v>
      </c>
      <c r="Q10" s="8" t="s">
        <v>4587</v>
      </c>
      <c r="R10" s="8" t="s">
        <v>4588</v>
      </c>
      <c r="S10" s="8" t="s">
        <v>4589</v>
      </c>
      <c r="T10" s="8" t="s">
        <v>4590</v>
      </c>
      <c r="U10" s="8" t="s">
        <v>4591</v>
      </c>
      <c r="V10" s="8" t="s">
        <v>4592</v>
      </c>
      <c r="W10" s="8" t="s">
        <v>4593</v>
      </c>
      <c r="X10" s="8" t="s">
        <v>4594</v>
      </c>
      <c r="Y10" s="8" t="s">
        <v>4595</v>
      </c>
      <c r="Z10" s="8" t="s">
        <v>4596</v>
      </c>
      <c r="AA10" s="8" t="s">
        <v>4597</v>
      </c>
      <c r="AB10" s="8" t="s">
        <v>4598</v>
      </c>
      <c r="AC10" s="8" t="s">
        <v>4599</v>
      </c>
      <c r="AD10" s="8" t="s">
        <v>4600</v>
      </c>
      <c r="AE10" s="8" t="s">
        <v>4601</v>
      </c>
      <c r="AF10" s="8" t="s">
        <v>4602</v>
      </c>
      <c r="AG10" s="8" t="s">
        <v>4603</v>
      </c>
      <c r="AH10" s="8" t="s">
        <v>4604</v>
      </c>
      <c r="AI10" s="8" t="s">
        <v>4605</v>
      </c>
      <c r="AJ10" s="8" t="s">
        <v>4606</v>
      </c>
      <c r="AK10" s="8" t="s">
        <v>4607</v>
      </c>
      <c r="AL10" s="8" t="s">
        <v>4608</v>
      </c>
      <c r="AM10" s="8" t="s">
        <v>4609</v>
      </c>
      <c r="AN10" s="8" t="s">
        <v>4610</v>
      </c>
      <c r="AO10" s="8" t="s">
        <v>4611</v>
      </c>
      <c r="AP10" s="8" t="s">
        <v>4612</v>
      </c>
      <c r="AQ10" s="8" t="s">
        <v>4613</v>
      </c>
      <c r="AR10" s="8" t="s">
        <v>4614</v>
      </c>
      <c r="AS10" s="8" t="s">
        <v>4615</v>
      </c>
      <c r="AT10" s="8" t="s">
        <v>4616</v>
      </c>
      <c r="AU10" s="8" t="s">
        <v>4617</v>
      </c>
      <c r="AV10" s="8" t="s">
        <v>4618</v>
      </c>
      <c r="AW10" s="8" t="s">
        <v>4619</v>
      </c>
      <c r="AX10" s="8" t="s">
        <v>4620</v>
      </c>
      <c r="AY10" s="8" t="s">
        <v>4621</v>
      </c>
      <c r="AZ10" s="8" t="s">
        <v>4622</v>
      </c>
      <c r="BA10" s="8" t="s">
        <v>4623</v>
      </c>
      <c r="BB10" s="8" t="s">
        <v>4624</v>
      </c>
      <c r="BC10" s="8" t="s">
        <v>4625</v>
      </c>
      <c r="BD10" s="8" t="s">
        <v>4626</v>
      </c>
      <c r="BE10" s="8" t="s">
        <v>4627</v>
      </c>
      <c r="BF10" s="8" t="s">
        <v>4628</v>
      </c>
      <c r="BG10" s="8" t="s">
        <v>4629</v>
      </c>
      <c r="BH10" s="8" t="s">
        <v>4630</v>
      </c>
      <c r="BI10" s="8" t="s">
        <v>4631</v>
      </c>
    </row>
    <row r="11" spans="1:61">
      <c r="A11" s="10">
        <v>42036</v>
      </c>
      <c r="B11" s="9">
        <v>5.056</v>
      </c>
      <c r="C11" s="9">
        <v>1.6679999999999999</v>
      </c>
      <c r="D11" s="9">
        <v>3.3879999999999999</v>
      </c>
      <c r="E11" s="9">
        <v>4.5759999999999996</v>
      </c>
      <c r="F11" s="9">
        <v>1.3460000000000001</v>
      </c>
      <c r="G11" s="9">
        <v>3.2309999999999999</v>
      </c>
      <c r="H11" s="9">
        <v>1.768</v>
      </c>
      <c r="I11" s="9">
        <v>0.52600000000000002</v>
      </c>
      <c r="J11" s="9">
        <v>1.242</v>
      </c>
      <c r="K11" s="9">
        <v>2.8079999999999998</v>
      </c>
      <c r="L11" s="9">
        <v>0.81899999999999995</v>
      </c>
      <c r="M11" s="9">
        <v>1.9890000000000001</v>
      </c>
      <c r="N11" s="9">
        <v>0.47899999999999998</v>
      </c>
      <c r="O11" s="9">
        <v>0.32200000000000001</v>
      </c>
      <c r="P11" s="9">
        <v>0.157</v>
      </c>
      <c r="Q11" s="9">
        <v>6.4829999999999997</v>
      </c>
      <c r="R11" s="9">
        <v>3.6240000000000001</v>
      </c>
      <c r="S11" s="9">
        <v>2.859</v>
      </c>
      <c r="T11" s="9">
        <v>6.0759999999999996</v>
      </c>
      <c r="U11" s="9">
        <v>3.4020000000000001</v>
      </c>
      <c r="V11" s="9">
        <v>2.6739999999999999</v>
      </c>
      <c r="W11" s="9">
        <v>3.5590000000000002</v>
      </c>
      <c r="X11" s="9">
        <v>1.57</v>
      </c>
      <c r="Y11" s="9">
        <v>1.9890000000000001</v>
      </c>
      <c r="Z11" s="9">
        <v>2.5169999999999999</v>
      </c>
      <c r="AA11" s="9">
        <v>1.8320000000000001</v>
      </c>
      <c r="AB11" s="9">
        <v>0.68500000000000005</v>
      </c>
      <c r="AC11" s="9">
        <v>0.40699999999999997</v>
      </c>
      <c r="AD11" s="9">
        <v>0.222</v>
      </c>
      <c r="AE11" s="9">
        <v>0.184</v>
      </c>
      <c r="AF11" s="9">
        <v>2.3839999999999999</v>
      </c>
      <c r="AG11" s="9">
        <v>1.155</v>
      </c>
      <c r="AH11" s="9">
        <v>1.2290000000000001</v>
      </c>
      <c r="AI11" s="9">
        <v>2.3839999999999999</v>
      </c>
      <c r="AJ11" s="9">
        <v>1.155</v>
      </c>
      <c r="AK11" s="9">
        <v>1.2290000000000001</v>
      </c>
      <c r="AL11" s="9">
        <v>1.962</v>
      </c>
      <c r="AM11" s="9">
        <v>1.155</v>
      </c>
      <c r="AN11" s="9">
        <v>0.80700000000000005</v>
      </c>
      <c r="AO11" s="9">
        <v>0.42199999999999999</v>
      </c>
      <c r="AP11" s="9">
        <v>0</v>
      </c>
      <c r="AQ11" s="9">
        <v>0.42199999999999999</v>
      </c>
      <c r="AR11" s="9">
        <v>0</v>
      </c>
      <c r="AS11" s="9">
        <v>0</v>
      </c>
      <c r="AT11" s="9">
        <v>0</v>
      </c>
      <c r="AU11" s="9">
        <v>0.64</v>
      </c>
      <c r="AV11" s="9">
        <v>0</v>
      </c>
      <c r="AW11" s="9">
        <v>0.64</v>
      </c>
      <c r="AX11" s="9">
        <v>0.64</v>
      </c>
      <c r="AY11" s="9">
        <v>0</v>
      </c>
      <c r="AZ11" s="9">
        <v>0.64</v>
      </c>
      <c r="BA11" s="9">
        <v>0.64</v>
      </c>
      <c r="BB11" s="9">
        <v>0</v>
      </c>
      <c r="BC11" s="9">
        <v>0.64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</row>
    <row r="12" spans="1:61">
      <c r="A12" s="10">
        <v>42401</v>
      </c>
      <c r="B12" s="9">
        <v>3.754</v>
      </c>
      <c r="C12" s="9">
        <v>1.7270000000000001</v>
      </c>
      <c r="D12" s="9">
        <v>2.0270000000000001</v>
      </c>
      <c r="E12" s="9">
        <v>3.5939999999999999</v>
      </c>
      <c r="F12" s="9">
        <v>1.7270000000000001</v>
      </c>
      <c r="G12" s="9">
        <v>1.867</v>
      </c>
      <c r="H12" s="9">
        <v>1.704</v>
      </c>
      <c r="I12" s="9">
        <v>1.22</v>
      </c>
      <c r="J12" s="9">
        <v>0.48399999999999999</v>
      </c>
      <c r="K12" s="9">
        <v>1.89</v>
      </c>
      <c r="L12" s="9">
        <v>0.50700000000000001</v>
      </c>
      <c r="M12" s="9">
        <v>1.383</v>
      </c>
      <c r="N12" s="9">
        <v>0.16</v>
      </c>
      <c r="O12" s="9">
        <v>0</v>
      </c>
      <c r="P12" s="9">
        <v>0.16</v>
      </c>
      <c r="Q12" s="9">
        <v>6.343</v>
      </c>
      <c r="R12" s="9">
        <v>1.5740000000000001</v>
      </c>
      <c r="S12" s="9">
        <v>4.7679999999999998</v>
      </c>
      <c r="T12" s="9">
        <v>5.5519999999999996</v>
      </c>
      <c r="U12" s="9">
        <v>1.5740000000000001</v>
      </c>
      <c r="V12" s="9">
        <v>3.9780000000000002</v>
      </c>
      <c r="W12" s="9">
        <v>3.294</v>
      </c>
      <c r="X12" s="9">
        <v>0.73</v>
      </c>
      <c r="Y12" s="9">
        <v>2.5630000000000002</v>
      </c>
      <c r="Z12" s="9">
        <v>2.258</v>
      </c>
      <c r="AA12" s="9">
        <v>0.84399999999999997</v>
      </c>
      <c r="AB12" s="9">
        <v>1.4139999999999999</v>
      </c>
      <c r="AC12" s="9">
        <v>0.79100000000000004</v>
      </c>
      <c r="AD12" s="9">
        <v>0</v>
      </c>
      <c r="AE12" s="9">
        <v>0.79100000000000004</v>
      </c>
      <c r="AF12" s="9">
        <v>4.2409999999999997</v>
      </c>
      <c r="AG12" s="9">
        <v>1.2110000000000001</v>
      </c>
      <c r="AH12" s="9">
        <v>3.03</v>
      </c>
      <c r="AI12" s="9">
        <v>4.0469999999999997</v>
      </c>
      <c r="AJ12" s="9">
        <v>1.018</v>
      </c>
      <c r="AK12" s="9">
        <v>3.03</v>
      </c>
      <c r="AL12" s="9">
        <v>2.4300000000000002</v>
      </c>
      <c r="AM12" s="9">
        <v>0.65500000000000003</v>
      </c>
      <c r="AN12" s="9">
        <v>1.7749999999999999</v>
      </c>
      <c r="AO12" s="9">
        <v>1.6180000000000001</v>
      </c>
      <c r="AP12" s="9">
        <v>0.36299999999999999</v>
      </c>
      <c r="AQ12" s="9">
        <v>1.2549999999999999</v>
      </c>
      <c r="AR12" s="9">
        <v>0.193</v>
      </c>
      <c r="AS12" s="9">
        <v>0.193</v>
      </c>
      <c r="AT12" s="9">
        <v>0</v>
      </c>
      <c r="AU12" s="9">
        <v>0.58399999999999996</v>
      </c>
      <c r="AV12" s="9">
        <v>0.58399999999999996</v>
      </c>
      <c r="AW12" s="9">
        <v>0</v>
      </c>
      <c r="AX12" s="9">
        <v>0.432</v>
      </c>
      <c r="AY12" s="9">
        <v>0.432</v>
      </c>
      <c r="AZ12" s="9">
        <v>0</v>
      </c>
      <c r="BA12" s="9">
        <v>0.432</v>
      </c>
      <c r="BB12" s="9">
        <v>0.432</v>
      </c>
      <c r="BC12" s="9">
        <v>0</v>
      </c>
      <c r="BD12" s="9">
        <v>0</v>
      </c>
      <c r="BE12" s="9">
        <v>0</v>
      </c>
      <c r="BF12" s="9">
        <v>0</v>
      </c>
      <c r="BG12" s="9">
        <v>0.152</v>
      </c>
      <c r="BH12" s="9">
        <v>0.152</v>
      </c>
      <c r="BI12" s="9">
        <v>0</v>
      </c>
    </row>
    <row r="13" spans="1:61">
      <c r="A13" s="10">
        <v>42767</v>
      </c>
      <c r="B13" s="9">
        <v>7.165</v>
      </c>
      <c r="C13" s="9">
        <v>2.1259999999999999</v>
      </c>
      <c r="D13" s="9">
        <v>5.0380000000000003</v>
      </c>
      <c r="E13" s="9">
        <v>6.3890000000000002</v>
      </c>
      <c r="F13" s="9">
        <v>2.1259999999999999</v>
      </c>
      <c r="G13" s="9">
        <v>4.2619999999999996</v>
      </c>
      <c r="H13" s="9">
        <v>2.5830000000000002</v>
      </c>
      <c r="I13" s="9">
        <v>1.0409999999999999</v>
      </c>
      <c r="J13" s="9">
        <v>1.542</v>
      </c>
      <c r="K13" s="9">
        <v>3.8050000000000002</v>
      </c>
      <c r="L13" s="9">
        <v>1.085</v>
      </c>
      <c r="M13" s="9">
        <v>2.72</v>
      </c>
      <c r="N13" s="9">
        <v>0.77600000000000002</v>
      </c>
      <c r="O13" s="9">
        <v>0</v>
      </c>
      <c r="P13" s="9">
        <v>0.77600000000000002</v>
      </c>
      <c r="Q13" s="9">
        <v>6.0229999999999997</v>
      </c>
      <c r="R13" s="9">
        <v>2.5920000000000001</v>
      </c>
      <c r="S13" s="9">
        <v>3.431</v>
      </c>
      <c r="T13" s="9">
        <v>5.157</v>
      </c>
      <c r="U13" s="9">
        <v>2.5920000000000001</v>
      </c>
      <c r="V13" s="9">
        <v>2.5649999999999999</v>
      </c>
      <c r="W13" s="9">
        <v>3.0390000000000001</v>
      </c>
      <c r="X13" s="9">
        <v>1.31</v>
      </c>
      <c r="Y13" s="9">
        <v>1.7290000000000001</v>
      </c>
      <c r="Z13" s="9">
        <v>2.1179999999999999</v>
      </c>
      <c r="AA13" s="9">
        <v>1.2829999999999999</v>
      </c>
      <c r="AB13" s="9">
        <v>0.83599999999999997</v>
      </c>
      <c r="AC13" s="9">
        <v>0.86599999999999999</v>
      </c>
      <c r="AD13" s="9">
        <v>0</v>
      </c>
      <c r="AE13" s="9">
        <v>0.86599999999999999</v>
      </c>
      <c r="AF13" s="9">
        <v>1.839</v>
      </c>
      <c r="AG13" s="9">
        <v>1.0209999999999999</v>
      </c>
      <c r="AH13" s="9">
        <v>0.81799999999999995</v>
      </c>
      <c r="AI13" s="9">
        <v>1.839</v>
      </c>
      <c r="AJ13" s="9">
        <v>1.0209999999999999</v>
      </c>
      <c r="AK13" s="9">
        <v>0.81799999999999995</v>
      </c>
      <c r="AL13" s="9">
        <v>1.4730000000000001</v>
      </c>
      <c r="AM13" s="9">
        <v>0.88700000000000001</v>
      </c>
      <c r="AN13" s="9">
        <v>0.58599999999999997</v>
      </c>
      <c r="AO13" s="9">
        <v>0.36599999999999999</v>
      </c>
      <c r="AP13" s="9">
        <v>0.13400000000000001</v>
      </c>
      <c r="AQ13" s="9">
        <v>0.23200000000000001</v>
      </c>
      <c r="AR13" s="9">
        <v>0</v>
      </c>
      <c r="AS13" s="9">
        <v>0</v>
      </c>
      <c r="AT13" s="9">
        <v>0</v>
      </c>
      <c r="AU13" s="9">
        <v>0.22700000000000001</v>
      </c>
      <c r="AV13" s="9">
        <v>0</v>
      </c>
      <c r="AW13" s="9">
        <v>0.22700000000000001</v>
      </c>
      <c r="AX13" s="9">
        <v>0.22700000000000001</v>
      </c>
      <c r="AY13" s="9">
        <v>0</v>
      </c>
      <c r="AZ13" s="9">
        <v>0.22700000000000001</v>
      </c>
      <c r="BA13" s="9">
        <v>0.22700000000000001</v>
      </c>
      <c r="BB13" s="9">
        <v>0</v>
      </c>
      <c r="BC13" s="9">
        <v>0.22700000000000001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</row>
    <row r="14" spans="1:61">
      <c r="A14" s="10">
        <v>43132</v>
      </c>
      <c r="B14" s="9">
        <v>5.7190000000000003</v>
      </c>
      <c r="C14" s="9">
        <v>1.5449999999999999</v>
      </c>
      <c r="D14" s="9">
        <v>4.1740000000000004</v>
      </c>
      <c r="E14" s="9">
        <v>4.87</v>
      </c>
      <c r="F14" s="9">
        <v>1.4119999999999999</v>
      </c>
      <c r="G14" s="9">
        <v>3.4580000000000002</v>
      </c>
      <c r="H14" s="9">
        <v>2.6520000000000001</v>
      </c>
      <c r="I14" s="9">
        <v>0.71</v>
      </c>
      <c r="J14" s="9">
        <v>1.9419999999999999</v>
      </c>
      <c r="K14" s="9">
        <v>2.218</v>
      </c>
      <c r="L14" s="9">
        <v>0.70299999999999996</v>
      </c>
      <c r="M14" s="9">
        <v>1.516</v>
      </c>
      <c r="N14" s="9">
        <v>0.84899999999999998</v>
      </c>
      <c r="O14" s="9">
        <v>0.13300000000000001</v>
      </c>
      <c r="P14" s="9">
        <v>0.71699999999999997</v>
      </c>
      <c r="Q14" s="9">
        <v>4.194</v>
      </c>
      <c r="R14" s="9">
        <v>1.2250000000000001</v>
      </c>
      <c r="S14" s="9">
        <v>2.9689999999999999</v>
      </c>
      <c r="T14" s="9">
        <v>3.4620000000000002</v>
      </c>
      <c r="U14" s="9">
        <v>0.68500000000000005</v>
      </c>
      <c r="V14" s="9">
        <v>2.7770000000000001</v>
      </c>
      <c r="W14" s="9">
        <v>2.4540000000000002</v>
      </c>
      <c r="X14" s="9">
        <v>0.14399999999999999</v>
      </c>
      <c r="Y14" s="9">
        <v>2.31</v>
      </c>
      <c r="Z14" s="9">
        <v>1.008</v>
      </c>
      <c r="AA14" s="9">
        <v>0.54100000000000004</v>
      </c>
      <c r="AB14" s="9">
        <v>0.46700000000000003</v>
      </c>
      <c r="AC14" s="9">
        <v>0.73099999999999998</v>
      </c>
      <c r="AD14" s="9">
        <v>0.53900000000000003</v>
      </c>
      <c r="AE14" s="9">
        <v>0.192</v>
      </c>
      <c r="AF14" s="9">
        <v>3.9780000000000002</v>
      </c>
      <c r="AG14" s="9">
        <v>2.9079999999999999</v>
      </c>
      <c r="AH14" s="9">
        <v>1.07</v>
      </c>
      <c r="AI14" s="9">
        <v>3.1179999999999999</v>
      </c>
      <c r="AJ14" s="9">
        <v>2.2469999999999999</v>
      </c>
      <c r="AK14" s="9">
        <v>0.871</v>
      </c>
      <c r="AL14" s="9">
        <v>2.4500000000000002</v>
      </c>
      <c r="AM14" s="9">
        <v>1.76</v>
      </c>
      <c r="AN14" s="9">
        <v>0.69</v>
      </c>
      <c r="AO14" s="9">
        <v>0.66700000000000004</v>
      </c>
      <c r="AP14" s="9">
        <v>0.48699999999999999</v>
      </c>
      <c r="AQ14" s="9">
        <v>0.18099999999999999</v>
      </c>
      <c r="AR14" s="9">
        <v>0.86</v>
      </c>
      <c r="AS14" s="9">
        <v>0.66100000000000003</v>
      </c>
      <c r="AT14" s="9">
        <v>0.19900000000000001</v>
      </c>
      <c r="AU14" s="9">
        <v>0.46300000000000002</v>
      </c>
      <c r="AV14" s="9">
        <v>0.16</v>
      </c>
      <c r="AW14" s="9">
        <v>0.30199999999999999</v>
      </c>
      <c r="AX14" s="9">
        <v>0.46300000000000002</v>
      </c>
      <c r="AY14" s="9">
        <v>0.16</v>
      </c>
      <c r="AZ14" s="9">
        <v>0.30199999999999999</v>
      </c>
      <c r="BA14" s="9">
        <v>0.16600000000000001</v>
      </c>
      <c r="BB14" s="9">
        <v>0</v>
      </c>
      <c r="BC14" s="9">
        <v>0.16600000000000001</v>
      </c>
      <c r="BD14" s="9">
        <v>0.29699999999999999</v>
      </c>
      <c r="BE14" s="9">
        <v>0.16</v>
      </c>
      <c r="BF14" s="9">
        <v>0.13700000000000001</v>
      </c>
      <c r="BG14" s="9">
        <v>0</v>
      </c>
      <c r="BH14" s="9">
        <v>0</v>
      </c>
      <c r="BI14" s="9">
        <v>0</v>
      </c>
    </row>
    <row r="15" spans="1:61">
      <c r="A15" s="10">
        <v>43497</v>
      </c>
      <c r="B15" s="9">
        <v>7.008</v>
      </c>
      <c r="C15" s="9">
        <v>2.1789999999999998</v>
      </c>
      <c r="D15" s="9">
        <v>4.8289999999999997</v>
      </c>
      <c r="E15" s="9">
        <v>6.33</v>
      </c>
      <c r="F15" s="9">
        <v>2.1789999999999998</v>
      </c>
      <c r="G15" s="9">
        <v>4.1509999999999998</v>
      </c>
      <c r="H15" s="9">
        <v>2.8109999999999999</v>
      </c>
      <c r="I15" s="9">
        <v>0.38700000000000001</v>
      </c>
      <c r="J15" s="9">
        <v>2.4249999999999998</v>
      </c>
      <c r="K15" s="9">
        <v>3.5190000000000001</v>
      </c>
      <c r="L15" s="9">
        <v>1.7929999999999999</v>
      </c>
      <c r="M15" s="9">
        <v>1.7270000000000001</v>
      </c>
      <c r="N15" s="9">
        <v>0.67800000000000005</v>
      </c>
      <c r="O15" s="9">
        <v>0</v>
      </c>
      <c r="P15" s="9">
        <v>0.67800000000000005</v>
      </c>
      <c r="Q15" s="9">
        <v>5.6719999999999997</v>
      </c>
      <c r="R15" s="9">
        <v>2.2360000000000002</v>
      </c>
      <c r="S15" s="9">
        <v>3.4369999999999998</v>
      </c>
      <c r="T15" s="9">
        <v>5.6719999999999997</v>
      </c>
      <c r="U15" s="9">
        <v>2.2360000000000002</v>
      </c>
      <c r="V15" s="9">
        <v>3.4369999999999998</v>
      </c>
      <c r="W15" s="9">
        <v>3.8319999999999999</v>
      </c>
      <c r="X15" s="9">
        <v>1.6890000000000001</v>
      </c>
      <c r="Y15" s="9">
        <v>2.1429999999999998</v>
      </c>
      <c r="Z15" s="9">
        <v>1.84</v>
      </c>
      <c r="AA15" s="9">
        <v>0.54700000000000004</v>
      </c>
      <c r="AB15" s="9">
        <v>1.2929999999999999</v>
      </c>
      <c r="AC15" s="9">
        <v>0</v>
      </c>
      <c r="AD15" s="9">
        <v>0</v>
      </c>
      <c r="AE15" s="9">
        <v>0</v>
      </c>
      <c r="AF15" s="9">
        <v>1.133</v>
      </c>
      <c r="AG15" s="9">
        <v>0.66300000000000003</v>
      </c>
      <c r="AH15" s="9">
        <v>0.47</v>
      </c>
      <c r="AI15" s="9">
        <v>0.85</v>
      </c>
      <c r="AJ15" s="9">
        <v>0.66300000000000003</v>
      </c>
      <c r="AK15" s="9">
        <v>0.187</v>
      </c>
      <c r="AL15" s="9">
        <v>0.625</v>
      </c>
      <c r="AM15" s="9">
        <v>0.438</v>
      </c>
      <c r="AN15" s="9">
        <v>0.187</v>
      </c>
      <c r="AO15" s="9">
        <v>0.22500000000000001</v>
      </c>
      <c r="AP15" s="9">
        <v>0.22500000000000001</v>
      </c>
      <c r="AQ15" s="9">
        <v>0</v>
      </c>
      <c r="AR15" s="9">
        <v>0.28299999999999997</v>
      </c>
      <c r="AS15" s="9">
        <v>0</v>
      </c>
      <c r="AT15" s="9">
        <v>0.28299999999999997</v>
      </c>
      <c r="AU15" s="9">
        <v>0.38800000000000001</v>
      </c>
      <c r="AV15" s="9">
        <v>0.19800000000000001</v>
      </c>
      <c r="AW15" s="9">
        <v>0.19</v>
      </c>
      <c r="AX15" s="9">
        <v>0.38800000000000001</v>
      </c>
      <c r="AY15" s="9">
        <v>0.19800000000000001</v>
      </c>
      <c r="AZ15" s="9">
        <v>0.19</v>
      </c>
      <c r="BA15" s="9">
        <v>0</v>
      </c>
      <c r="BB15" s="9">
        <v>0</v>
      </c>
      <c r="BC15" s="9">
        <v>0</v>
      </c>
      <c r="BD15" s="9">
        <v>0.38800000000000001</v>
      </c>
      <c r="BE15" s="9">
        <v>0.19800000000000001</v>
      </c>
      <c r="BF15" s="9">
        <v>0.19</v>
      </c>
      <c r="BG15" s="9">
        <v>0</v>
      </c>
      <c r="BH15" s="9">
        <v>0</v>
      </c>
      <c r="BI15" s="9">
        <v>0</v>
      </c>
    </row>
    <row r="16" spans="1:61">
      <c r="A16" s="10">
        <v>43862</v>
      </c>
      <c r="B16" s="9">
        <v>5.9109999999999996</v>
      </c>
      <c r="C16" s="9">
        <v>2.1640000000000001</v>
      </c>
      <c r="D16" s="9">
        <v>3.7469999999999999</v>
      </c>
      <c r="E16" s="9">
        <v>5.4139999999999997</v>
      </c>
      <c r="F16" s="9">
        <v>2.1640000000000001</v>
      </c>
      <c r="G16" s="9">
        <v>3.2490000000000001</v>
      </c>
      <c r="H16" s="9">
        <v>2.8929999999999998</v>
      </c>
      <c r="I16" s="9">
        <v>1.3959999999999999</v>
      </c>
      <c r="J16" s="9">
        <v>1.4970000000000001</v>
      </c>
      <c r="K16" s="9">
        <v>2.5209999999999999</v>
      </c>
      <c r="L16" s="9">
        <v>0.76800000000000002</v>
      </c>
      <c r="M16" s="9">
        <v>1.752</v>
      </c>
      <c r="N16" s="9">
        <v>0.498</v>
      </c>
      <c r="O16" s="9">
        <v>0</v>
      </c>
      <c r="P16" s="9">
        <v>0.498</v>
      </c>
      <c r="Q16" s="9">
        <v>6.6619999999999999</v>
      </c>
      <c r="R16" s="9">
        <v>2.1219999999999999</v>
      </c>
      <c r="S16" s="9">
        <v>4.54</v>
      </c>
      <c r="T16" s="9">
        <v>4.8739999999999997</v>
      </c>
      <c r="U16" s="9">
        <v>1.6180000000000001</v>
      </c>
      <c r="V16" s="9">
        <v>3.2549999999999999</v>
      </c>
      <c r="W16" s="9">
        <v>2.2330000000000001</v>
      </c>
      <c r="X16" s="9">
        <v>0.59299999999999997</v>
      </c>
      <c r="Y16" s="9">
        <v>1.64</v>
      </c>
      <c r="Z16" s="9">
        <v>2.64</v>
      </c>
      <c r="AA16" s="9">
        <v>1.0249999999999999</v>
      </c>
      <c r="AB16" s="9">
        <v>1.615</v>
      </c>
      <c r="AC16" s="9">
        <v>1.788</v>
      </c>
      <c r="AD16" s="9">
        <v>0.504</v>
      </c>
      <c r="AE16" s="9">
        <v>1.2849999999999999</v>
      </c>
      <c r="AF16" s="9">
        <v>2.0390000000000001</v>
      </c>
      <c r="AG16" s="9">
        <v>0.96499999999999997</v>
      </c>
      <c r="AH16" s="9">
        <v>1.075</v>
      </c>
      <c r="AI16" s="9">
        <v>2.0390000000000001</v>
      </c>
      <c r="AJ16" s="9">
        <v>0.96499999999999997</v>
      </c>
      <c r="AK16" s="9">
        <v>1.075</v>
      </c>
      <c r="AL16" s="9">
        <v>1.508</v>
      </c>
      <c r="AM16" s="9">
        <v>0.66600000000000004</v>
      </c>
      <c r="AN16" s="9">
        <v>0.84199999999999997</v>
      </c>
      <c r="AO16" s="9">
        <v>0.53200000000000003</v>
      </c>
      <c r="AP16" s="9">
        <v>0.29899999999999999</v>
      </c>
      <c r="AQ16" s="9">
        <v>0.23300000000000001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</row>
    <row r="17" spans="1:61">
      <c r="A17" s="10">
        <v>44228</v>
      </c>
      <c r="B17" s="9">
        <v>6.5670000000000002</v>
      </c>
      <c r="C17" s="9">
        <v>2.63</v>
      </c>
      <c r="D17" s="9">
        <v>3.9369999999999998</v>
      </c>
      <c r="E17" s="9">
        <v>5.9749999999999996</v>
      </c>
      <c r="F17" s="9">
        <v>2.2570000000000001</v>
      </c>
      <c r="G17" s="9">
        <v>3.718</v>
      </c>
      <c r="H17" s="9">
        <v>2.641</v>
      </c>
      <c r="I17" s="9">
        <v>0.88500000000000001</v>
      </c>
      <c r="J17" s="9">
        <v>1.756</v>
      </c>
      <c r="K17" s="9">
        <v>3.3340000000000001</v>
      </c>
      <c r="L17" s="9">
        <v>1.3720000000000001</v>
      </c>
      <c r="M17" s="9">
        <v>1.962</v>
      </c>
      <c r="N17" s="9">
        <v>0.59099999999999997</v>
      </c>
      <c r="O17" s="9">
        <v>0.373</v>
      </c>
      <c r="P17" s="9">
        <v>0.219</v>
      </c>
      <c r="Q17" s="9">
        <v>4.9139999999999997</v>
      </c>
      <c r="R17" s="9">
        <v>2.4180000000000001</v>
      </c>
      <c r="S17" s="9">
        <v>2.4950000000000001</v>
      </c>
      <c r="T17" s="9">
        <v>4.7910000000000004</v>
      </c>
      <c r="U17" s="9">
        <v>2.4180000000000001</v>
      </c>
      <c r="V17" s="9">
        <v>2.3730000000000002</v>
      </c>
      <c r="W17" s="9">
        <v>1.9830000000000001</v>
      </c>
      <c r="X17" s="9">
        <v>1.244</v>
      </c>
      <c r="Y17" s="9">
        <v>0.73899999999999999</v>
      </c>
      <c r="Z17" s="9">
        <v>2.8079999999999998</v>
      </c>
      <c r="AA17" s="9">
        <v>1.1739999999999999</v>
      </c>
      <c r="AB17" s="9">
        <v>1.6339999999999999</v>
      </c>
      <c r="AC17" s="9">
        <v>0.122</v>
      </c>
      <c r="AD17" s="9">
        <v>0</v>
      </c>
      <c r="AE17" s="9">
        <v>0.122</v>
      </c>
      <c r="AF17" s="9">
        <v>1.885</v>
      </c>
      <c r="AG17" s="9">
        <v>1.405</v>
      </c>
      <c r="AH17" s="9">
        <v>0.48</v>
      </c>
      <c r="AI17" s="9">
        <v>1.417</v>
      </c>
      <c r="AJ17" s="9">
        <v>1.149</v>
      </c>
      <c r="AK17" s="9">
        <v>0.26800000000000002</v>
      </c>
      <c r="AL17" s="9">
        <v>0.8</v>
      </c>
      <c r="AM17" s="9">
        <v>0.53200000000000003</v>
      </c>
      <c r="AN17" s="9">
        <v>0.26800000000000002</v>
      </c>
      <c r="AO17" s="9">
        <v>0.61699999999999999</v>
      </c>
      <c r="AP17" s="9">
        <v>0.61699999999999999</v>
      </c>
      <c r="AQ17" s="9">
        <v>0</v>
      </c>
      <c r="AR17" s="9">
        <v>0.46800000000000003</v>
      </c>
      <c r="AS17" s="9">
        <v>0.25600000000000001</v>
      </c>
      <c r="AT17" s="9">
        <v>0.21199999999999999</v>
      </c>
      <c r="AU17" s="9">
        <v>1.0209999999999999</v>
      </c>
      <c r="AV17" s="9">
        <v>0.86299999999999999</v>
      </c>
      <c r="AW17" s="9">
        <v>0.159</v>
      </c>
      <c r="AX17" s="9">
        <v>0.58899999999999997</v>
      </c>
      <c r="AY17" s="9">
        <v>0.58899999999999997</v>
      </c>
      <c r="AZ17" s="9">
        <v>0</v>
      </c>
      <c r="BA17" s="9">
        <v>0.58899999999999997</v>
      </c>
      <c r="BB17" s="9">
        <v>0.58899999999999997</v>
      </c>
      <c r="BC17" s="9">
        <v>0</v>
      </c>
      <c r="BD17" s="9">
        <v>0</v>
      </c>
      <c r="BE17" s="9">
        <v>0</v>
      </c>
      <c r="BF17" s="9">
        <v>0</v>
      </c>
      <c r="BG17" s="9">
        <v>0.432</v>
      </c>
      <c r="BH17" s="9">
        <v>0.27400000000000002</v>
      </c>
      <c r="BI17" s="9">
        <v>0.159</v>
      </c>
    </row>
    <row r="18" spans="1:61">
      <c r="A18" s="10">
        <v>44593</v>
      </c>
      <c r="B18" s="9">
        <v>4.8310000000000004</v>
      </c>
      <c r="C18" s="9">
        <v>2.1619999999999999</v>
      </c>
      <c r="D18" s="9">
        <v>2.67</v>
      </c>
      <c r="E18" s="9">
        <v>4.4020000000000001</v>
      </c>
      <c r="F18" s="9">
        <v>2.1619999999999999</v>
      </c>
      <c r="G18" s="9">
        <v>2.2400000000000002</v>
      </c>
      <c r="H18" s="9">
        <v>0.90600000000000003</v>
      </c>
      <c r="I18" s="9">
        <v>0.64700000000000002</v>
      </c>
      <c r="J18" s="9">
        <v>0.25900000000000001</v>
      </c>
      <c r="K18" s="9">
        <v>3.496</v>
      </c>
      <c r="L18" s="9">
        <v>1.5149999999999999</v>
      </c>
      <c r="M18" s="9">
        <v>1.9810000000000001</v>
      </c>
      <c r="N18" s="9">
        <v>0.43</v>
      </c>
      <c r="O18" s="9">
        <v>0</v>
      </c>
      <c r="P18" s="9">
        <v>0.43</v>
      </c>
      <c r="Q18" s="9">
        <v>6.5709999999999997</v>
      </c>
      <c r="R18" s="9">
        <v>3.218</v>
      </c>
      <c r="S18" s="9">
        <v>3.3530000000000002</v>
      </c>
      <c r="T18" s="9">
        <v>5.44</v>
      </c>
      <c r="U18" s="9">
        <v>2.9860000000000002</v>
      </c>
      <c r="V18" s="9">
        <v>2.4529999999999998</v>
      </c>
      <c r="W18" s="9">
        <v>2.996</v>
      </c>
      <c r="X18" s="9">
        <v>1.556</v>
      </c>
      <c r="Y18" s="9">
        <v>1.44</v>
      </c>
      <c r="Z18" s="9">
        <v>2.444</v>
      </c>
      <c r="AA18" s="9">
        <v>1.431</v>
      </c>
      <c r="AB18" s="9">
        <v>1.0129999999999999</v>
      </c>
      <c r="AC18" s="9">
        <v>1.131</v>
      </c>
      <c r="AD18" s="9">
        <v>0.23100000000000001</v>
      </c>
      <c r="AE18" s="9">
        <v>0.9</v>
      </c>
      <c r="AF18" s="9">
        <v>1.726</v>
      </c>
      <c r="AG18" s="9">
        <v>1.417</v>
      </c>
      <c r="AH18" s="9">
        <v>0.308</v>
      </c>
      <c r="AI18" s="9">
        <v>1.726</v>
      </c>
      <c r="AJ18" s="9">
        <v>1.417</v>
      </c>
      <c r="AK18" s="9">
        <v>0.308</v>
      </c>
      <c r="AL18" s="9">
        <v>1.417</v>
      </c>
      <c r="AM18" s="9">
        <v>1.417</v>
      </c>
      <c r="AN18" s="9">
        <v>0</v>
      </c>
      <c r="AO18" s="9">
        <v>0.308</v>
      </c>
      <c r="AP18" s="9">
        <v>0</v>
      </c>
      <c r="AQ18" s="9">
        <v>0.308</v>
      </c>
      <c r="AR18" s="9">
        <v>0</v>
      </c>
      <c r="AS18" s="9">
        <v>0</v>
      </c>
      <c r="AT18" s="9">
        <v>0</v>
      </c>
      <c r="AU18" s="9">
        <v>0.26800000000000002</v>
      </c>
      <c r="AV18" s="9">
        <v>0.26800000000000002</v>
      </c>
      <c r="AW18" s="9">
        <v>0</v>
      </c>
      <c r="AX18" s="9">
        <v>0.26800000000000002</v>
      </c>
      <c r="AY18" s="9">
        <v>0.26800000000000002</v>
      </c>
      <c r="AZ18" s="9">
        <v>0</v>
      </c>
      <c r="BA18" s="9">
        <v>0.26800000000000002</v>
      </c>
      <c r="BB18" s="9">
        <v>0.26800000000000002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</row>
    <row r="19" spans="1:61">
      <c r="A19" s="10">
        <v>44958</v>
      </c>
      <c r="B19" s="9">
        <v>5.7</v>
      </c>
      <c r="C19" s="9">
        <v>2.9889999999999999</v>
      </c>
      <c r="D19" s="9">
        <v>2.7109999999999999</v>
      </c>
      <c r="E19" s="9">
        <v>5.4740000000000002</v>
      </c>
      <c r="F19" s="9">
        <v>2.9889999999999999</v>
      </c>
      <c r="G19" s="9">
        <v>2.484</v>
      </c>
      <c r="H19" s="9">
        <v>2.7879999999999998</v>
      </c>
      <c r="I19" s="9">
        <v>1.575</v>
      </c>
      <c r="J19" s="9">
        <v>1.2130000000000001</v>
      </c>
      <c r="K19" s="9">
        <v>2.6859999999999999</v>
      </c>
      <c r="L19" s="9">
        <v>1.4139999999999999</v>
      </c>
      <c r="M19" s="9">
        <v>1.2709999999999999</v>
      </c>
      <c r="N19" s="9">
        <v>0.22700000000000001</v>
      </c>
      <c r="O19" s="9">
        <v>0</v>
      </c>
      <c r="P19" s="9">
        <v>0.22700000000000001</v>
      </c>
      <c r="Q19" s="9">
        <v>5.5039999999999996</v>
      </c>
      <c r="R19" s="9">
        <v>2.8239999999999998</v>
      </c>
      <c r="S19" s="9">
        <v>2.68</v>
      </c>
      <c r="T19" s="9">
        <v>5.0110000000000001</v>
      </c>
      <c r="U19" s="9">
        <v>2.5529999999999999</v>
      </c>
      <c r="V19" s="9">
        <v>2.4590000000000001</v>
      </c>
      <c r="W19" s="9">
        <v>2.7549999999999999</v>
      </c>
      <c r="X19" s="9">
        <v>1.2789999999999999</v>
      </c>
      <c r="Y19" s="9">
        <v>1.4750000000000001</v>
      </c>
      <c r="Z19" s="9">
        <v>2.2559999999999998</v>
      </c>
      <c r="AA19" s="9">
        <v>1.2729999999999999</v>
      </c>
      <c r="AB19" s="9">
        <v>0.98299999999999998</v>
      </c>
      <c r="AC19" s="9">
        <v>0.49299999999999999</v>
      </c>
      <c r="AD19" s="9">
        <v>0.27200000000000002</v>
      </c>
      <c r="AE19" s="9">
        <v>0.221</v>
      </c>
      <c r="AF19" s="9">
        <v>2.61</v>
      </c>
      <c r="AG19" s="9">
        <v>1.611</v>
      </c>
      <c r="AH19" s="9">
        <v>1</v>
      </c>
      <c r="AI19" s="9">
        <v>1.952</v>
      </c>
      <c r="AJ19" s="9">
        <v>1.381</v>
      </c>
      <c r="AK19" s="9">
        <v>0.57099999999999995</v>
      </c>
      <c r="AL19" s="9">
        <v>1.395</v>
      </c>
      <c r="AM19" s="9">
        <v>0.96399999999999997</v>
      </c>
      <c r="AN19" s="9">
        <v>0.43099999999999999</v>
      </c>
      <c r="AO19" s="9">
        <v>0.55700000000000005</v>
      </c>
      <c r="AP19" s="9">
        <v>0.41699999999999998</v>
      </c>
      <c r="AQ19" s="9">
        <v>0.14000000000000001</v>
      </c>
      <c r="AR19" s="9">
        <v>0.65800000000000003</v>
      </c>
      <c r="AS19" s="9">
        <v>0.23</v>
      </c>
      <c r="AT19" s="9">
        <v>0.42899999999999999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</row>
    <row r="20" spans="1:61">
      <c r="A20" s="10">
        <v>45323</v>
      </c>
      <c r="B20" s="9">
        <v>6.9710000000000001</v>
      </c>
      <c r="C20" s="9">
        <v>2.3149999999999999</v>
      </c>
      <c r="D20" s="9">
        <v>4.6550000000000002</v>
      </c>
      <c r="E20" s="9">
        <v>5.7789999999999999</v>
      </c>
      <c r="F20" s="9">
        <v>2.024</v>
      </c>
      <c r="G20" s="9">
        <v>3.7549999999999999</v>
      </c>
      <c r="H20" s="9">
        <v>2.4849999999999999</v>
      </c>
      <c r="I20" s="9">
        <v>0.92600000000000005</v>
      </c>
      <c r="J20" s="9">
        <v>1.5589999999999999</v>
      </c>
      <c r="K20" s="9">
        <v>3.294</v>
      </c>
      <c r="L20" s="9">
        <v>1.0980000000000001</v>
      </c>
      <c r="M20" s="9">
        <v>2.1949999999999998</v>
      </c>
      <c r="N20" s="9">
        <v>1.1919999999999999</v>
      </c>
      <c r="O20" s="9">
        <v>0.29199999999999998</v>
      </c>
      <c r="P20" s="9">
        <v>0.90100000000000002</v>
      </c>
      <c r="Q20" s="9">
        <v>4.5750000000000002</v>
      </c>
      <c r="R20" s="9">
        <v>2.7949999999999999</v>
      </c>
      <c r="S20" s="9">
        <v>1.78</v>
      </c>
      <c r="T20" s="9">
        <v>4.3929999999999998</v>
      </c>
      <c r="U20" s="9">
        <v>2.6120000000000001</v>
      </c>
      <c r="V20" s="9">
        <v>1.78</v>
      </c>
      <c r="W20" s="9">
        <v>3.08</v>
      </c>
      <c r="X20" s="9">
        <v>1.7310000000000001</v>
      </c>
      <c r="Y20" s="9">
        <v>1.349</v>
      </c>
      <c r="Z20" s="9">
        <v>1.3129999999999999</v>
      </c>
      <c r="AA20" s="9">
        <v>0.88200000000000001</v>
      </c>
      <c r="AB20" s="9">
        <v>0.43099999999999999</v>
      </c>
      <c r="AC20" s="9">
        <v>0.182</v>
      </c>
      <c r="AD20" s="9">
        <v>0.182</v>
      </c>
      <c r="AE20" s="9">
        <v>0</v>
      </c>
      <c r="AF20" s="9">
        <v>2.2629999999999999</v>
      </c>
      <c r="AG20" s="9">
        <v>1.379</v>
      </c>
      <c r="AH20" s="9">
        <v>0.88400000000000001</v>
      </c>
      <c r="AI20" s="9">
        <v>2.2629999999999999</v>
      </c>
      <c r="AJ20" s="9">
        <v>1.379</v>
      </c>
      <c r="AK20" s="9">
        <v>0.88400000000000001</v>
      </c>
      <c r="AL20" s="9">
        <v>1.419</v>
      </c>
      <c r="AM20" s="9">
        <v>1.1120000000000001</v>
      </c>
      <c r="AN20" s="9">
        <v>0.307</v>
      </c>
      <c r="AO20" s="9">
        <v>0.84399999999999997</v>
      </c>
      <c r="AP20" s="9">
        <v>0.26700000000000002</v>
      </c>
      <c r="AQ20" s="9">
        <v>0.57699999999999996</v>
      </c>
      <c r="AR20" s="9">
        <v>0</v>
      </c>
      <c r="AS20" s="9">
        <v>0</v>
      </c>
      <c r="AT20" s="9">
        <v>0</v>
      </c>
      <c r="AU20" s="9">
        <v>0.22500000000000001</v>
      </c>
      <c r="AV20" s="9">
        <v>0.22500000000000001</v>
      </c>
      <c r="AW20" s="9">
        <v>0</v>
      </c>
      <c r="AX20" s="9">
        <v>0.22500000000000001</v>
      </c>
      <c r="AY20" s="9">
        <v>0.22500000000000001</v>
      </c>
      <c r="AZ20" s="9">
        <v>0</v>
      </c>
      <c r="BA20" s="9">
        <v>0</v>
      </c>
      <c r="BB20" s="9">
        <v>0</v>
      </c>
      <c r="BC20" s="9">
        <v>0</v>
      </c>
      <c r="BD20" s="9">
        <v>0.22500000000000001</v>
      </c>
      <c r="BE20" s="9">
        <v>0.22500000000000001</v>
      </c>
      <c r="BF20" s="9">
        <v>0</v>
      </c>
      <c r="BG20" s="9">
        <v>0</v>
      </c>
      <c r="BH20" s="9">
        <v>0</v>
      </c>
      <c r="BI20" s="9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CF700-5522-43C1-B23B-80F6EF80365C}">
  <sheetPr>
    <pageSetUpPr fitToPage="1"/>
  </sheetPr>
  <dimension ref="A1:AG200"/>
  <sheetViews>
    <sheetView zoomScaleNormal="100" workbookViewId="0">
      <pane ySplit="13" topLeftCell="A14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2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2" ht="15.95" customHeight="1">
      <c r="A2" s="11"/>
      <c r="B2" s="31" t="s">
        <v>4632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2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2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2" ht="15.95" customHeight="1">
      <c r="A5" s="30"/>
      <c r="B5" s="82" t="str">
        <f>Contents!B5</f>
        <v>6229.0 Underemployed workers</v>
      </c>
      <c r="C5" s="82"/>
      <c r="D5" s="82"/>
      <c r="E5" s="82"/>
      <c r="F5" s="82"/>
      <c r="G5" s="82"/>
      <c r="H5" s="82"/>
      <c r="I5" s="82"/>
      <c r="J5" s="82"/>
      <c r="K5" s="82"/>
      <c r="L5" s="32"/>
      <c r="M5" s="30"/>
      <c r="N5" s="30"/>
      <c r="O5" s="30"/>
      <c r="P5" s="30"/>
      <c r="Q5" s="30"/>
      <c r="R5" s="30"/>
      <c r="S5" s="30"/>
      <c r="T5" s="30"/>
    </row>
    <row r="6" spans="1:22" ht="15.95" customHeight="1">
      <c r="A6" s="30"/>
      <c r="B6" s="82" t="str">
        <f>Contents!B6</f>
        <v>Table 5. Characteristics of part-time workers who prefer more hours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</row>
    <row r="7" spans="1:22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2" ht="15.75" customHeight="1">
      <c r="A8" s="83" t="str">
        <f>Contents!C11</f>
        <v>Table 5.1 - Characteristics of part-time workers who prefer more hours by age, February 2024</v>
      </c>
      <c r="B8" s="83"/>
      <c r="C8" s="83"/>
      <c r="D8" s="83"/>
      <c r="E8" s="83"/>
      <c r="F8" s="83"/>
      <c r="G8" s="83"/>
      <c r="H8" s="83"/>
      <c r="I8" s="34"/>
      <c r="J8" s="35"/>
      <c r="K8" s="35"/>
      <c r="L8" s="83"/>
      <c r="M8" s="83"/>
      <c r="N8" s="83"/>
      <c r="O8" s="83"/>
      <c r="P8" s="83"/>
      <c r="Q8" s="83"/>
      <c r="R8" s="83"/>
      <c r="S8" s="34"/>
      <c r="T8" s="35"/>
    </row>
    <row r="9" spans="1:22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2" ht="15" customHeight="1">
      <c r="A10" s="36"/>
      <c r="B10" s="38" t="s">
        <v>4656</v>
      </c>
      <c r="C10" s="76" t="s">
        <v>4657</v>
      </c>
      <c r="D10" s="77"/>
      <c r="E10" s="78"/>
      <c r="F10" s="39"/>
      <c r="G10" s="39"/>
      <c r="H10" s="40"/>
      <c r="I10" s="79" t="s">
        <v>4658</v>
      </c>
      <c r="J10" s="80"/>
      <c r="K10" s="81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1:22" ht="15" customHeight="1">
      <c r="A11" s="41"/>
      <c r="B11" s="41"/>
      <c r="C11" s="85" t="s">
        <v>4659</v>
      </c>
      <c r="D11" s="85"/>
      <c r="E11" s="85"/>
      <c r="F11" s="86" t="s">
        <v>4660</v>
      </c>
      <c r="G11" s="86" t="s">
        <v>4661</v>
      </c>
      <c r="H11" s="40"/>
      <c r="I11" s="85" t="s">
        <v>4659</v>
      </c>
      <c r="J11" s="85"/>
      <c r="K11" s="85"/>
      <c r="L11" s="86" t="s">
        <v>4660</v>
      </c>
      <c r="M11" s="86" t="s">
        <v>4661</v>
      </c>
      <c r="N11" s="40"/>
      <c r="O11" s="40"/>
      <c r="P11" s="40"/>
      <c r="Q11" s="40"/>
      <c r="R11" s="40"/>
      <c r="S11" s="40"/>
      <c r="T11" s="40"/>
      <c r="U11" s="40"/>
      <c r="V11" s="40"/>
    </row>
    <row r="12" spans="1:22" ht="45">
      <c r="A12" s="43"/>
      <c r="B12" s="43"/>
      <c r="C12" s="44" t="s">
        <v>4662</v>
      </c>
      <c r="D12" s="44" t="s">
        <v>4663</v>
      </c>
      <c r="E12" s="42" t="s">
        <v>4661</v>
      </c>
      <c r="F12" s="86"/>
      <c r="G12" s="86"/>
      <c r="H12" s="37"/>
      <c r="I12" s="44" t="s">
        <v>4662</v>
      </c>
      <c r="J12" s="44" t="s">
        <v>4663</v>
      </c>
      <c r="K12" s="42" t="s">
        <v>4661</v>
      </c>
      <c r="L12" s="86"/>
      <c r="M12" s="86"/>
      <c r="N12" s="37"/>
      <c r="O12" s="37"/>
      <c r="P12" s="37"/>
      <c r="Q12" s="37"/>
      <c r="R12" s="37"/>
      <c r="S12" s="37"/>
      <c r="T12" s="37"/>
      <c r="U12" s="37"/>
      <c r="V12" s="37"/>
    </row>
    <row r="13" spans="1:22">
      <c r="A13" s="43"/>
      <c r="B13" s="43"/>
      <c r="C13" s="45" t="s">
        <v>4664</v>
      </c>
      <c r="D13" s="45" t="s">
        <v>4664</v>
      </c>
      <c r="E13" s="45" t="s">
        <v>4664</v>
      </c>
      <c r="F13" s="45" t="s">
        <v>4664</v>
      </c>
      <c r="G13" s="45" t="s">
        <v>4664</v>
      </c>
      <c r="H13" s="45"/>
      <c r="I13" s="45" t="s">
        <v>4664</v>
      </c>
      <c r="J13" s="45" t="s">
        <v>4664</v>
      </c>
      <c r="K13" s="45" t="s">
        <v>4664</v>
      </c>
      <c r="L13" s="45" t="s">
        <v>4664</v>
      </c>
      <c r="M13" s="45" t="s">
        <v>4664</v>
      </c>
      <c r="N13" s="45"/>
      <c r="O13" s="45"/>
      <c r="P13" s="45"/>
      <c r="Q13" s="45"/>
      <c r="R13" s="45"/>
      <c r="S13" s="45"/>
      <c r="T13" s="45"/>
      <c r="U13" s="45"/>
      <c r="V13" s="45"/>
    </row>
    <row r="14" spans="1:22">
      <c r="A14" s="46" t="s">
        <v>4665</v>
      </c>
      <c r="B14" s="46"/>
      <c r="C14" s="47"/>
      <c r="D14" s="47"/>
      <c r="E14" s="47"/>
      <c r="F14" s="47"/>
      <c r="G14" s="47"/>
      <c r="H14" s="48"/>
      <c r="I14" s="47"/>
      <c r="J14" s="47"/>
      <c r="K14" s="47"/>
      <c r="L14" s="47"/>
      <c r="M14" s="47"/>
    </row>
    <row r="15" spans="1:22">
      <c r="A15" s="49" t="s">
        <v>4666</v>
      </c>
      <c r="B15" s="50"/>
      <c r="C15" s="51"/>
      <c r="D15" s="51"/>
      <c r="E15" s="51"/>
      <c r="F15" s="51"/>
      <c r="G15" s="51"/>
      <c r="H15" s="52"/>
      <c r="I15" s="51"/>
      <c r="J15" s="51"/>
      <c r="K15" s="51"/>
      <c r="L15" s="51"/>
      <c r="M15" s="51"/>
    </row>
    <row r="16" spans="1:22">
      <c r="A16" s="53"/>
      <c r="B16" s="54" t="s">
        <v>4667</v>
      </c>
      <c r="C16" s="55" cm="1">
        <f t="array" ref="C16">INDEX($D$86:$AG$128,$C86,C$70)</f>
        <v>356.88900000000001</v>
      </c>
      <c r="D16" s="55" cm="1">
        <f t="array" ref="D16">INDEX($D$86:$AG$128,$C86,D$70)</f>
        <v>409.83800000000002</v>
      </c>
      <c r="E16" s="55" cm="1">
        <f t="array" ref="E16">INDEX($D$86:$AG$128,$C86,E$70)</f>
        <v>766.726</v>
      </c>
      <c r="F16" s="55" cm="1">
        <f t="array" ref="F16">INDEX($D$86:$AG$128,$C86,F$70)</f>
        <v>74.635999999999996</v>
      </c>
      <c r="G16" s="55" cm="1">
        <f t="array" ref="G16">INDEX($D$86:$AG$128,$C86,G$70)</f>
        <v>841.36199999999997</v>
      </c>
      <c r="H16" s="52"/>
      <c r="I16" s="56" t="str" cm="1">
        <f t="array" ref="I16">HYPERLINK(TEXT("#"&amp;INDEX($D$138:$AG$180,$C138,C$70),),INDEX($D$138:$AG$180,$C138,C$70))</f>
        <v>A125232494V</v>
      </c>
      <c r="J16" s="56" t="str" cm="1">
        <f t="array" ref="J16">HYPERLINK(TEXT("#"&amp;INDEX($D$138:$AG$180,$C138,D$70),),INDEX($D$138:$AG$180,$C138,D$70))</f>
        <v>A125227742X</v>
      </c>
      <c r="K16" s="56" t="str" cm="1">
        <f t="array" ref="K16">HYPERLINK(TEXT("#"&amp;INDEX($D$138:$AG$180,$C138,E$70),),INDEX($D$138:$AG$180,$C138,E$70))</f>
        <v>A125234870X</v>
      </c>
      <c r="L16" s="56" t="str" cm="1">
        <f t="array" ref="L16">HYPERLINK(TEXT("#"&amp;INDEX($D$138:$AG$180,$C138,F$70),),INDEX($D$138:$AG$180,$C138,F$70))</f>
        <v>A125237246X</v>
      </c>
      <c r="M16" s="56" t="str" cm="1">
        <f t="array" ref="M16">HYPERLINK(TEXT("#"&amp;INDEX($D$138:$AG$180,$C138,G$70),),INDEX($D$138:$AG$180,$C138,G$70))</f>
        <v>A125230118C</v>
      </c>
    </row>
    <row r="17" spans="1:22">
      <c r="A17" s="53"/>
      <c r="B17" s="54" t="s">
        <v>4668</v>
      </c>
      <c r="C17" s="55" cm="1">
        <f t="array" ref="C17">INDEX($D$86:$AG$128,$C87,C$70)</f>
        <v>62.546999999999997</v>
      </c>
      <c r="D17" s="55" cm="1">
        <f t="array" ref="D17">INDEX($D$86:$AG$128,$C87,D$70)</f>
        <v>60.57</v>
      </c>
      <c r="E17" s="55" cm="1">
        <f t="array" ref="E17">INDEX($D$86:$AG$128,$C87,E$70)</f>
        <v>123.117</v>
      </c>
      <c r="F17" s="55" cm="1">
        <f t="array" ref="F17">INDEX($D$86:$AG$128,$C87,F$70)</f>
        <v>25.352</v>
      </c>
      <c r="G17" s="55" cm="1">
        <f t="array" ref="G17">INDEX($D$86:$AG$128,$C87,G$70)</f>
        <v>148.46899999999999</v>
      </c>
      <c r="H17" s="52"/>
      <c r="I17" s="56" t="str" cm="1">
        <f t="array" ref="I17">HYPERLINK(TEXT("#"&amp;INDEX($D$138:$AG$180,$C139,C$70),),INDEX($D$138:$AG$180,$C139,C$70))</f>
        <v>A125232474K</v>
      </c>
      <c r="J17" s="56" t="str" cm="1">
        <f t="array" ref="J17">HYPERLINK(TEXT("#"&amp;INDEX($D$138:$AG$180,$C139,D$70),),INDEX($D$138:$AG$180,$C139,D$70))</f>
        <v>A125227722R</v>
      </c>
      <c r="K17" s="56" t="str" cm="1">
        <f t="array" ref="K17">HYPERLINK(TEXT("#"&amp;INDEX($D$138:$AG$180,$C139,E$70),),INDEX($D$138:$AG$180,$C139,E$70))</f>
        <v>A125234850R</v>
      </c>
      <c r="L17" s="56" t="str" cm="1">
        <f t="array" ref="L17">HYPERLINK(TEXT("#"&amp;INDEX($D$138:$AG$180,$C139,F$70),),INDEX($D$138:$AG$180,$C139,F$70))</f>
        <v>A125237226R</v>
      </c>
      <c r="M17" s="56" t="str" cm="1">
        <f t="array" ref="M17">HYPERLINK(TEXT("#"&amp;INDEX($D$138:$AG$180,$C139,G$70),),INDEX($D$138:$AG$180,$C139,G$70))</f>
        <v>A125230098F</v>
      </c>
    </row>
    <row r="18" spans="1:22">
      <c r="A18" s="49" t="s">
        <v>4669</v>
      </c>
      <c r="B18" s="50"/>
      <c r="C18" s="55"/>
      <c r="D18" s="55"/>
      <c r="E18" s="55"/>
      <c r="F18" s="55"/>
      <c r="G18" s="55"/>
      <c r="H18" s="52"/>
      <c r="I18" s="56"/>
      <c r="J18" s="56"/>
      <c r="K18" s="56"/>
      <c r="L18" s="56"/>
      <c r="M18" s="56"/>
    </row>
    <row r="19" spans="1:22">
      <c r="A19" s="53"/>
      <c r="B19" s="54" t="s">
        <v>4670</v>
      </c>
      <c r="C19" s="55" cm="1">
        <f t="array" ref="C19">INDEX($D$86:$AG$128,$C89,C$70)</f>
        <v>121.60899999999999</v>
      </c>
      <c r="D19" s="55" cm="1">
        <f t="array" ref="D19">INDEX($D$86:$AG$128,$C89,D$70)</f>
        <v>183.31700000000001</v>
      </c>
      <c r="E19" s="55" cm="1">
        <f t="array" ref="E19">INDEX($D$86:$AG$128,$C89,E$70)</f>
        <v>304.92599999999999</v>
      </c>
      <c r="F19" s="55" cm="1">
        <f t="array" ref="F19">INDEX($D$86:$AG$128,$C89,F$70)</f>
        <v>33.182000000000002</v>
      </c>
      <c r="G19" s="55" cm="1">
        <f t="array" ref="G19">INDEX($D$86:$AG$128,$C89,G$70)</f>
        <v>338.108</v>
      </c>
      <c r="H19" s="52"/>
      <c r="I19" s="56" t="str" cm="1">
        <f t="array" ref="I19">HYPERLINK(TEXT("#"&amp;INDEX($D$138:$AG$180,$C141,C$70),),INDEX($D$138:$AG$180,$C141,C$70))</f>
        <v>A125232498C</v>
      </c>
      <c r="J19" s="56" t="str" cm="1">
        <f t="array" ref="J19">HYPERLINK(TEXT("#"&amp;INDEX($D$138:$AG$180,$C141,D$70),),INDEX($D$138:$AG$180,$C141,D$70))</f>
        <v>A125227746J</v>
      </c>
      <c r="K19" s="56" t="str" cm="1">
        <f t="array" ref="K19">HYPERLINK(TEXT("#"&amp;INDEX($D$138:$AG$180,$C141,E$70),),INDEX($D$138:$AG$180,$C141,E$70))</f>
        <v>A125234874J</v>
      </c>
      <c r="L19" s="56" t="str" cm="1">
        <f t="array" ref="L19">HYPERLINK(TEXT("#"&amp;INDEX($D$138:$AG$180,$C141,F$70),),INDEX($D$138:$AG$180,$C141,F$70))</f>
        <v>A125237250R</v>
      </c>
      <c r="M19" s="56" t="str" cm="1">
        <f t="array" ref="M19">HYPERLINK(TEXT("#"&amp;INDEX($D$138:$AG$180,$C141,G$70),),INDEX($D$138:$AG$180,$C141,G$70))</f>
        <v>A125230122V</v>
      </c>
    </row>
    <row r="20" spans="1:22">
      <c r="A20" s="53"/>
      <c r="B20" s="54" t="s">
        <v>4671</v>
      </c>
      <c r="C20" s="55" cm="1">
        <f t="array" ref="C20">INDEX($D$86:$AG$128,$C90,C$70)</f>
        <v>73.256</v>
      </c>
      <c r="D20" s="55" cm="1">
        <f t="array" ref="D20">INDEX($D$86:$AG$128,$C90,D$70)</f>
        <v>73.406999999999996</v>
      </c>
      <c r="E20" s="55" cm="1">
        <f t="array" ref="E20">INDEX($D$86:$AG$128,$C90,E$70)</f>
        <v>146.66300000000001</v>
      </c>
      <c r="F20" s="55" cm="1">
        <f t="array" ref="F20">INDEX($D$86:$AG$128,$C90,F$70)</f>
        <v>9.3010000000000002</v>
      </c>
      <c r="G20" s="55" cm="1">
        <f t="array" ref="G20">INDEX($D$86:$AG$128,$C90,G$70)</f>
        <v>155.964</v>
      </c>
      <c r="H20" s="52"/>
      <c r="I20" s="56" t="str" cm="1">
        <f t="array" ref="I20">HYPERLINK(TEXT("#"&amp;INDEX($D$138:$AG$180,$C142,C$70),),INDEX($D$138:$AG$180,$C142,C$70))</f>
        <v>A125232502J</v>
      </c>
      <c r="J20" s="56" t="str" cm="1">
        <f t="array" ref="J20">HYPERLINK(TEXT("#"&amp;INDEX($D$138:$AG$180,$C142,D$70),),INDEX($D$138:$AG$180,$C142,D$70))</f>
        <v>A125227750X</v>
      </c>
      <c r="K20" s="56" t="str" cm="1">
        <f t="array" ref="K20">HYPERLINK(TEXT("#"&amp;INDEX($D$138:$AG$180,$C142,E$70),),INDEX($D$138:$AG$180,$C142,E$70))</f>
        <v>A125234878T</v>
      </c>
      <c r="L20" s="56" t="str" cm="1">
        <f t="array" ref="L20">HYPERLINK(TEXT("#"&amp;INDEX($D$138:$AG$180,$C142,F$70),),INDEX($D$138:$AG$180,$C142,F$70))</f>
        <v>A125237254X</v>
      </c>
      <c r="M20" s="56" t="str" cm="1">
        <f t="array" ref="M20">HYPERLINK(TEXT("#"&amp;INDEX($D$138:$AG$180,$C142,G$70),),INDEX($D$138:$AG$180,$C142,G$70))</f>
        <v>A125230126C</v>
      </c>
    </row>
    <row r="21" spans="1:22">
      <c r="A21" s="53"/>
      <c r="B21" s="54" t="s">
        <v>4672</v>
      </c>
      <c r="C21" s="55" cm="1">
        <f t="array" ref="C21">INDEX($D$86:$AG$128,$C91,C$70)</f>
        <v>132.233</v>
      </c>
      <c r="D21" s="55" cm="1">
        <f t="array" ref="D21">INDEX($D$86:$AG$128,$C91,D$70)</f>
        <v>123.69</v>
      </c>
      <c r="E21" s="55" cm="1">
        <f t="array" ref="E21">INDEX($D$86:$AG$128,$C91,E$70)</f>
        <v>255.922</v>
      </c>
      <c r="F21" s="55" cm="1">
        <f t="array" ref="F21">INDEX($D$86:$AG$128,$C91,F$70)</f>
        <v>28.013000000000002</v>
      </c>
      <c r="G21" s="55" cm="1">
        <f t="array" ref="G21">INDEX($D$86:$AG$128,$C91,G$70)</f>
        <v>283.93599999999998</v>
      </c>
      <c r="H21" s="52"/>
      <c r="I21" s="56" t="str" cm="1">
        <f t="array" ref="I21">HYPERLINK(TEXT("#"&amp;INDEX($D$138:$AG$180,$C143,C$70),),INDEX($D$138:$AG$180,$C143,C$70))</f>
        <v>A125232478V</v>
      </c>
      <c r="J21" s="56" t="str" cm="1">
        <f t="array" ref="J21">HYPERLINK(TEXT("#"&amp;INDEX($D$138:$AG$180,$C143,D$70),),INDEX($D$138:$AG$180,$C143,D$70))</f>
        <v>A125227726X</v>
      </c>
      <c r="K21" s="56" t="str" cm="1">
        <f t="array" ref="K21">HYPERLINK(TEXT("#"&amp;INDEX($D$138:$AG$180,$C143,E$70),),INDEX($D$138:$AG$180,$C143,E$70))</f>
        <v>A125234854X</v>
      </c>
      <c r="L21" s="56" t="str" cm="1">
        <f t="array" ref="L21">HYPERLINK(TEXT("#"&amp;INDEX($D$138:$AG$180,$C143,F$70),),INDEX($D$138:$AG$180,$C143,F$70))</f>
        <v>A125237230F</v>
      </c>
      <c r="M21" s="56" t="str" cm="1">
        <f t="array" ref="M21">HYPERLINK(TEXT("#"&amp;INDEX($D$138:$AG$180,$C143,G$70),),INDEX($D$138:$AG$180,$C143,G$70))</f>
        <v>A125230102K</v>
      </c>
    </row>
    <row r="22" spans="1:22">
      <c r="A22" s="53"/>
      <c r="B22" s="54" t="s">
        <v>4673</v>
      </c>
      <c r="C22" s="55" cm="1">
        <f t="array" ref="C22">INDEX($D$86:$AG$128,$C92,C$70)</f>
        <v>92.337999999999994</v>
      </c>
      <c r="D22" s="55" cm="1">
        <f t="array" ref="D22">INDEX($D$86:$AG$128,$C92,D$70)</f>
        <v>89.995000000000005</v>
      </c>
      <c r="E22" s="55" cm="1">
        <f t="array" ref="E22">INDEX($D$86:$AG$128,$C92,E$70)</f>
        <v>182.33199999999999</v>
      </c>
      <c r="F22" s="55" cm="1">
        <f t="array" ref="F22">INDEX($D$86:$AG$128,$C92,F$70)</f>
        <v>29.491</v>
      </c>
      <c r="G22" s="55" cm="1">
        <f t="array" ref="G22">INDEX($D$86:$AG$128,$C92,G$70)</f>
        <v>211.82400000000001</v>
      </c>
      <c r="H22" s="52"/>
      <c r="I22" s="56" t="str" cm="1">
        <f t="array" ref="I22">HYPERLINK(TEXT("#"&amp;INDEX($D$138:$AG$180,$C144,C$70),),INDEX($D$138:$AG$180,$C144,C$70))</f>
        <v>A125232482K</v>
      </c>
      <c r="J22" s="56" t="str" cm="1">
        <f t="array" ref="J22">HYPERLINK(TEXT("#"&amp;INDEX($D$138:$AG$180,$C144,D$70),),INDEX($D$138:$AG$180,$C144,D$70))</f>
        <v>A125227730R</v>
      </c>
      <c r="K22" s="56" t="str" cm="1">
        <f t="array" ref="K22">HYPERLINK(TEXT("#"&amp;INDEX($D$138:$AG$180,$C144,E$70),),INDEX($D$138:$AG$180,$C144,E$70))</f>
        <v>A125234858J</v>
      </c>
      <c r="L22" s="56" t="str" cm="1">
        <f t="array" ref="L22">HYPERLINK(TEXT("#"&amp;INDEX($D$138:$AG$180,$C144,F$70),),INDEX($D$138:$AG$180,$C144,F$70))</f>
        <v>A125237234R</v>
      </c>
      <c r="M22" s="56" t="str" cm="1">
        <f t="array" ref="M22">HYPERLINK(TEXT("#"&amp;INDEX($D$138:$AG$180,$C144,G$70),),INDEX($D$138:$AG$180,$C144,G$70))</f>
        <v>A125230106V</v>
      </c>
    </row>
    <row r="23" spans="1:22">
      <c r="A23" s="49" t="s">
        <v>4674</v>
      </c>
      <c r="B23" s="50"/>
      <c r="C23" s="55"/>
      <c r="D23" s="55"/>
      <c r="E23" s="55"/>
      <c r="F23" s="55"/>
      <c r="G23" s="55"/>
      <c r="H23" s="52"/>
      <c r="I23" s="56"/>
      <c r="J23" s="56"/>
      <c r="K23" s="56"/>
      <c r="L23" s="56"/>
      <c r="M23" s="56"/>
    </row>
    <row r="24" spans="1:22">
      <c r="A24" s="53"/>
      <c r="B24" s="54" t="s">
        <v>4675</v>
      </c>
      <c r="C24" s="55" cm="1">
        <f t="array" ref="C24">INDEX($D$86:$AG$128,$C94,C$70)</f>
        <v>143.70500000000001</v>
      </c>
      <c r="D24" s="55" cm="1">
        <f t="array" ref="D24">INDEX($D$86:$AG$128,$C94,D$70)</f>
        <v>210.42500000000001</v>
      </c>
      <c r="E24" s="55" cm="1">
        <f t="array" ref="E24">INDEX($D$86:$AG$128,$C94,E$70)</f>
        <v>354.12900000000002</v>
      </c>
      <c r="F24" s="55" cm="1">
        <f t="array" ref="F24">INDEX($D$86:$AG$128,$C94,F$70)</f>
        <v>41.517000000000003</v>
      </c>
      <c r="G24" s="55" cm="1">
        <f t="array" ref="G24">INDEX($D$86:$AG$128,$C94,G$70)</f>
        <v>395.64600000000002</v>
      </c>
      <c r="H24" s="52"/>
      <c r="I24" s="56" t="str" cm="1">
        <f t="array" ref="I24">HYPERLINK(TEXT("#"&amp;INDEX($D$138:$AG$180,$C146,C$70),),INDEX($D$138:$AG$180,$C146,C$70))</f>
        <v>A125232486V</v>
      </c>
      <c r="J24" s="56" t="str" cm="1">
        <f t="array" ref="J24">HYPERLINK(TEXT("#"&amp;INDEX($D$138:$AG$180,$C146,D$70),),INDEX($D$138:$AG$180,$C146,D$70))</f>
        <v>A125227734X</v>
      </c>
      <c r="K24" s="56" t="str" cm="1">
        <f t="array" ref="K24">HYPERLINK(TEXT("#"&amp;INDEX($D$138:$AG$180,$C146,E$70),),INDEX($D$138:$AG$180,$C146,E$70))</f>
        <v>A125234862X</v>
      </c>
      <c r="L24" s="56" t="str" cm="1">
        <f t="array" ref="L24">HYPERLINK(TEXT("#"&amp;INDEX($D$138:$AG$180,$C146,F$70),),INDEX($D$138:$AG$180,$C146,F$70))</f>
        <v>A125237238X</v>
      </c>
      <c r="M24" s="56" t="str" cm="1">
        <f t="array" ref="M24">HYPERLINK(TEXT("#"&amp;INDEX($D$138:$AG$180,$C146,G$70),),INDEX($D$138:$AG$180,$C146,G$70))</f>
        <v>A125230110K</v>
      </c>
    </row>
    <row r="25" spans="1:22">
      <c r="A25" s="53"/>
      <c r="B25" s="54" t="s">
        <v>4676</v>
      </c>
      <c r="C25" s="55" cm="1">
        <f t="array" ref="C25">INDEX($D$86:$AG$128,$C95,C$70)</f>
        <v>178.90600000000001</v>
      </c>
      <c r="D25" s="55" cm="1">
        <f t="array" ref="D25">INDEX($D$86:$AG$128,$C95,D$70)</f>
        <v>188.17599999999999</v>
      </c>
      <c r="E25" s="55" cm="1">
        <f t="array" ref="E25">INDEX($D$86:$AG$128,$C95,E$70)</f>
        <v>367.08100000000002</v>
      </c>
      <c r="F25" s="55" cm="1">
        <f t="array" ref="F25">INDEX($D$86:$AG$128,$C95,F$70)</f>
        <v>36.002000000000002</v>
      </c>
      <c r="G25" s="55" cm="1">
        <f t="array" ref="G25">INDEX($D$86:$AG$128,$C95,G$70)</f>
        <v>403.084</v>
      </c>
      <c r="H25" s="52"/>
      <c r="I25" s="56" t="str" cm="1">
        <f t="array" ref="I25">HYPERLINK(TEXT("#"&amp;INDEX($D$138:$AG$180,$C147,C$70),),INDEX($D$138:$AG$180,$C147,C$70))</f>
        <v>A125232470A</v>
      </c>
      <c r="J25" s="56" t="str" cm="1">
        <f t="array" ref="J25">HYPERLINK(TEXT("#"&amp;INDEX($D$138:$AG$180,$C147,D$70),),INDEX($D$138:$AG$180,$C147,D$70))</f>
        <v>A125227718X</v>
      </c>
      <c r="K25" s="56" t="str" cm="1">
        <f t="array" ref="K25">HYPERLINK(TEXT("#"&amp;INDEX($D$138:$AG$180,$C147,E$70),),INDEX($D$138:$AG$180,$C147,E$70))</f>
        <v>A125234846X</v>
      </c>
      <c r="L25" s="56" t="str" cm="1">
        <f t="array" ref="L25">HYPERLINK(TEXT("#"&amp;INDEX($D$138:$AG$180,$C147,F$70),),INDEX($D$138:$AG$180,$C147,F$70))</f>
        <v>A125237222F</v>
      </c>
      <c r="M25" s="56" t="str" cm="1">
        <f t="array" ref="M25">HYPERLINK(TEXT("#"&amp;INDEX($D$138:$AG$180,$C147,G$70),),INDEX($D$138:$AG$180,$C147,G$70))</f>
        <v>A125230094W</v>
      </c>
    </row>
    <row r="26" spans="1:22">
      <c r="A26" s="53"/>
      <c r="B26" s="54" t="s">
        <v>4677</v>
      </c>
      <c r="C26" s="55" cm="1">
        <f t="array" ref="C26">INDEX($D$86:$AG$128,$C96,C$70)</f>
        <v>74.156999999999996</v>
      </c>
      <c r="D26" s="55" cm="1">
        <f t="array" ref="D26">INDEX($D$86:$AG$128,$C96,D$70)</f>
        <v>58.991</v>
      </c>
      <c r="E26" s="55" cm="1">
        <f t="array" ref="E26">INDEX($D$86:$AG$128,$C96,E$70)</f>
        <v>133.148</v>
      </c>
      <c r="F26" s="55" cm="1">
        <f t="array" ref="F26">INDEX($D$86:$AG$128,$C96,F$70)</f>
        <v>15.958</v>
      </c>
      <c r="G26" s="55" cm="1">
        <f t="array" ref="G26">INDEX($D$86:$AG$128,$C96,G$70)</f>
        <v>149.10599999999999</v>
      </c>
      <c r="H26" s="52"/>
      <c r="I26" s="56" t="str" cm="1">
        <f t="array" ref="I26">HYPERLINK(TEXT("#"&amp;INDEX($D$138:$AG$180,$C148,C$70),),INDEX($D$138:$AG$180,$C148,C$70))</f>
        <v>A125232506T</v>
      </c>
      <c r="J26" s="56" t="str" cm="1">
        <f t="array" ref="J26">HYPERLINK(TEXT("#"&amp;INDEX($D$138:$AG$180,$C148,D$70),),INDEX($D$138:$AG$180,$C148,D$70))</f>
        <v>A125227754J</v>
      </c>
      <c r="K26" s="56" t="str" cm="1">
        <f t="array" ref="K26">HYPERLINK(TEXT("#"&amp;INDEX($D$138:$AG$180,$C148,E$70),),INDEX($D$138:$AG$180,$C148,E$70))</f>
        <v>A125234882J</v>
      </c>
      <c r="L26" s="56" t="str" cm="1">
        <f t="array" ref="L26">HYPERLINK(TEXT("#"&amp;INDEX($D$138:$AG$180,$C148,F$70),),INDEX($D$138:$AG$180,$C148,F$70))</f>
        <v>A125237258J</v>
      </c>
      <c r="M26" s="56" t="str" cm="1">
        <f t="array" ref="M26">HYPERLINK(TEXT("#"&amp;INDEX($D$138:$AG$180,$C148,G$70),),INDEX($D$138:$AG$180,$C148,G$70))</f>
        <v>A125230130V</v>
      </c>
      <c r="N26" s="52"/>
      <c r="O26" s="52"/>
      <c r="P26" s="52"/>
      <c r="Q26" s="52"/>
      <c r="R26" s="52"/>
      <c r="S26" s="52"/>
      <c r="T26" s="52"/>
      <c r="U26" s="52"/>
      <c r="V26" s="52"/>
    </row>
    <row r="27" spans="1:22">
      <c r="A27" s="53"/>
      <c r="B27" s="54" t="s">
        <v>4678</v>
      </c>
      <c r="C27" s="55" cm="1">
        <f t="array" ref="C27">INDEX($D$86:$AG$128,$C97,C$70)</f>
        <v>22.669</v>
      </c>
      <c r="D27" s="55" cm="1">
        <f t="array" ref="D27">INDEX($D$86:$AG$128,$C97,D$70)</f>
        <v>12.816000000000001</v>
      </c>
      <c r="E27" s="55" cm="1">
        <f t="array" ref="E27">INDEX($D$86:$AG$128,$C97,E$70)</f>
        <v>35.484999999999999</v>
      </c>
      <c r="F27" s="55" cm="1">
        <f t="array" ref="F27">INDEX($D$86:$AG$128,$C97,F$70)</f>
        <v>6.51</v>
      </c>
      <c r="G27" s="55" cm="1">
        <f t="array" ref="G27">INDEX($D$86:$AG$128,$C97,G$70)</f>
        <v>41.994999999999997</v>
      </c>
      <c r="H27" s="52"/>
      <c r="I27" s="56" t="str" cm="1">
        <f t="array" ref="I27">HYPERLINK(TEXT("#"&amp;INDEX($D$138:$AG$180,$C149,C$70),),INDEX($D$138:$AG$180,$C149,C$70))</f>
        <v>A125232490K</v>
      </c>
      <c r="J27" s="56" t="str" cm="1">
        <f t="array" ref="J27">HYPERLINK(TEXT("#"&amp;INDEX($D$138:$AG$180,$C149,D$70),),INDEX($D$138:$AG$180,$C149,D$70))</f>
        <v>A125227738J</v>
      </c>
      <c r="K27" s="56" t="str" cm="1">
        <f t="array" ref="K27">HYPERLINK(TEXT("#"&amp;INDEX($D$138:$AG$180,$C149,E$70),),INDEX($D$138:$AG$180,$C149,E$70))</f>
        <v>A125234866J</v>
      </c>
      <c r="L27" s="56" t="str" cm="1">
        <f t="array" ref="L27">HYPERLINK(TEXT("#"&amp;INDEX($D$138:$AG$180,$C149,F$70),),INDEX($D$138:$AG$180,$C149,F$70))</f>
        <v>A125237242R</v>
      </c>
      <c r="M27" s="56" t="str" cm="1">
        <f t="array" ref="M27">HYPERLINK(TEXT("#"&amp;INDEX($D$138:$AG$180,$C149,G$70),),INDEX($D$138:$AG$180,$C149,G$70))</f>
        <v>A125230114V</v>
      </c>
      <c r="N27" s="52"/>
      <c r="O27" s="52"/>
      <c r="P27" s="52"/>
      <c r="Q27" s="52"/>
      <c r="R27" s="52"/>
      <c r="S27" s="52"/>
      <c r="T27" s="52"/>
      <c r="U27" s="52"/>
      <c r="V27" s="52"/>
    </row>
    <row r="28" spans="1:22">
      <c r="A28" s="49" t="s">
        <v>4661</v>
      </c>
      <c r="B28" s="57"/>
      <c r="C28" s="58" cm="1">
        <f t="array" ref="C28">INDEX($D$86:$AG$128,$C98,C$70)</f>
        <v>419.435</v>
      </c>
      <c r="D28" s="58" cm="1">
        <f t="array" ref="D28">INDEX($D$86:$AG$128,$C98,D$70)</f>
        <v>470.40800000000002</v>
      </c>
      <c r="E28" s="58" cm="1">
        <f t="array" ref="E28">INDEX($D$86:$AG$128,$C98,E$70)</f>
        <v>889.84299999999996</v>
      </c>
      <c r="F28" s="58" cm="1">
        <f t="array" ref="F28">INDEX($D$86:$AG$128,$C98,F$70)</f>
        <v>99.986999999999995</v>
      </c>
      <c r="G28" s="58" cm="1">
        <f t="array" ref="G28">INDEX($D$86:$AG$128,$C98,G$70)</f>
        <v>989.83100000000002</v>
      </c>
      <c r="H28" s="52"/>
      <c r="I28" s="56" t="str" cm="1">
        <f t="array" ref="I28">HYPERLINK(TEXT("#"&amp;INDEX($D$138:$AG$180,$C150,C$70),),INDEX($D$138:$AG$180,$C150,C$70))</f>
        <v>A125232510J</v>
      </c>
      <c r="J28" s="56" t="str" cm="1">
        <f t="array" ref="J28">HYPERLINK(TEXT("#"&amp;INDEX($D$138:$AG$180,$C150,D$70),),INDEX($D$138:$AG$180,$C150,D$70))</f>
        <v>A125227758T</v>
      </c>
      <c r="K28" s="56" t="str" cm="1">
        <f t="array" ref="K28">HYPERLINK(TEXT("#"&amp;INDEX($D$138:$AG$180,$C150,E$70),),INDEX($D$138:$AG$180,$C150,E$70))</f>
        <v>A125234886T</v>
      </c>
      <c r="L28" s="56" t="str" cm="1">
        <f t="array" ref="L28">HYPERLINK(TEXT("#"&amp;INDEX($D$138:$AG$180,$C150,F$70),),INDEX($D$138:$AG$180,$C150,F$70))</f>
        <v>A125237262X</v>
      </c>
      <c r="M28" s="56" t="str" cm="1">
        <f t="array" ref="M28">HYPERLINK(TEXT("#"&amp;INDEX($D$138:$AG$180,$C150,G$70),),INDEX($D$138:$AG$180,$C150,G$70))</f>
        <v>A125230134C</v>
      </c>
      <c r="N28" s="52"/>
      <c r="O28" s="52"/>
      <c r="P28" s="52"/>
      <c r="Q28" s="52"/>
      <c r="R28" s="52"/>
      <c r="S28" s="52"/>
      <c r="T28" s="52"/>
      <c r="U28" s="52"/>
      <c r="V28" s="52"/>
    </row>
    <row r="29" spans="1:22">
      <c r="A29" s="46" t="s">
        <v>4679</v>
      </c>
      <c r="B29" s="47"/>
      <c r="C29" s="47"/>
      <c r="D29" s="47"/>
      <c r="E29" s="47"/>
      <c r="F29" s="47"/>
      <c r="G29" s="47"/>
      <c r="H29" s="52"/>
      <c r="I29" s="47"/>
      <c r="J29" s="47"/>
      <c r="K29" s="47"/>
      <c r="L29" s="47"/>
      <c r="M29" s="47"/>
      <c r="N29" s="52"/>
      <c r="O29" s="52"/>
      <c r="P29" s="52"/>
      <c r="Q29" s="52"/>
      <c r="R29" s="52"/>
      <c r="S29" s="52"/>
      <c r="T29" s="52"/>
      <c r="U29" s="52"/>
      <c r="V29" s="52"/>
    </row>
    <row r="30" spans="1:22">
      <c r="A30" s="49" t="s">
        <v>4666</v>
      </c>
      <c r="B30" s="50"/>
      <c r="C30" s="55"/>
      <c r="D30" s="55"/>
      <c r="E30" s="55"/>
      <c r="F30" s="55"/>
      <c r="G30" s="55"/>
      <c r="H30" s="52"/>
      <c r="I30" s="56"/>
      <c r="J30" s="56"/>
      <c r="K30" s="56"/>
      <c r="L30" s="56"/>
      <c r="M30" s="56"/>
      <c r="N30" s="52"/>
      <c r="O30" s="52"/>
      <c r="P30" s="52"/>
      <c r="Q30" s="52"/>
      <c r="R30" s="52"/>
      <c r="S30" s="52"/>
      <c r="T30" s="52"/>
      <c r="U30" s="52"/>
      <c r="V30" s="52"/>
    </row>
    <row r="31" spans="1:22">
      <c r="A31" s="53"/>
      <c r="B31" s="54" t="s">
        <v>4667</v>
      </c>
      <c r="C31" s="55" cm="1">
        <f t="array" ref="C31">INDEX($D$86:$AG$128,$C101,C$70)</f>
        <v>144.71</v>
      </c>
      <c r="D31" s="55" cm="1">
        <f t="array" ref="D31">INDEX($D$86:$AG$128,$C101,D$70)</f>
        <v>157.04499999999999</v>
      </c>
      <c r="E31" s="55" cm="1">
        <f t="array" ref="E31">INDEX($D$86:$AG$128,$C101,E$70)</f>
        <v>301.755</v>
      </c>
      <c r="F31" s="55" cm="1">
        <f t="array" ref="F31">INDEX($D$86:$AG$128,$C101,F$70)</f>
        <v>24.16</v>
      </c>
      <c r="G31" s="55" cm="1">
        <f t="array" ref="G31">INDEX($D$86:$AG$128,$C101,G$70)</f>
        <v>325.91500000000002</v>
      </c>
      <c r="H31" s="52"/>
      <c r="I31" s="56" t="str" cm="1">
        <f t="array" ref="I31">HYPERLINK(TEXT("#"&amp;INDEX($D$138:$AG$180,$C153,C$70),),INDEX($D$138:$AG$180,$C153,C$70))</f>
        <v>A125256254C</v>
      </c>
      <c r="J31" s="56" t="str" cm="1">
        <f t="array" ref="J31">HYPERLINK(TEXT("#"&amp;INDEX($D$138:$AG$180,$C153,D$70),),INDEX($D$138:$AG$180,$C153,D$70))</f>
        <v>A125251502L</v>
      </c>
      <c r="K31" s="56" t="str" cm="1">
        <f t="array" ref="K31">HYPERLINK(TEXT("#"&amp;INDEX($D$138:$AG$180,$C153,E$70),),INDEX($D$138:$AG$180,$C153,E$70))</f>
        <v>A125258630J</v>
      </c>
      <c r="L31" s="56" t="str" cm="1">
        <f t="array" ref="L31">HYPERLINK(TEXT("#"&amp;INDEX($D$138:$AG$180,$C153,F$70),),INDEX($D$138:$AG$180,$C153,F$70))</f>
        <v>A125261006L</v>
      </c>
      <c r="M31" s="56" t="str" cm="1">
        <f t="array" ref="M31">HYPERLINK(TEXT("#"&amp;INDEX($D$138:$AG$180,$C153,G$70),),INDEX($D$138:$AG$180,$C153,G$70))</f>
        <v>A125253878W</v>
      </c>
      <c r="N31" s="52"/>
      <c r="O31" s="52"/>
      <c r="P31" s="52"/>
      <c r="Q31" s="52"/>
      <c r="R31" s="52"/>
      <c r="S31" s="52"/>
      <c r="T31" s="52"/>
      <c r="U31" s="52"/>
      <c r="V31" s="52"/>
    </row>
    <row r="32" spans="1:22">
      <c r="A32" s="53"/>
      <c r="B32" s="54" t="s">
        <v>4668</v>
      </c>
      <c r="C32" s="55" cm="1">
        <f t="array" ref="C32">INDEX($D$86:$AG$128,$C102,C$70)</f>
        <v>29.74</v>
      </c>
      <c r="D32" s="55" cm="1">
        <f t="array" ref="D32">INDEX($D$86:$AG$128,$C102,D$70)</f>
        <v>28.234000000000002</v>
      </c>
      <c r="E32" s="55" cm="1">
        <f t="array" ref="E32">INDEX($D$86:$AG$128,$C102,E$70)</f>
        <v>57.973999999999997</v>
      </c>
      <c r="F32" s="55" cm="1">
        <f t="array" ref="F32">INDEX($D$86:$AG$128,$C102,F$70)</f>
        <v>13.891999999999999</v>
      </c>
      <c r="G32" s="55" cm="1">
        <f t="array" ref="G32">INDEX($D$86:$AG$128,$C102,G$70)</f>
        <v>71.866</v>
      </c>
      <c r="H32" s="52"/>
      <c r="I32" s="56" t="str" cm="1">
        <f t="array" ref="I32">HYPERLINK(TEXT("#"&amp;INDEX($D$138:$AG$180,$C154,C$70),),INDEX($D$138:$AG$180,$C154,C$70))</f>
        <v>A125256234V</v>
      </c>
      <c r="J32" s="56" t="str" cm="1">
        <f t="array" ref="J32">HYPERLINK(TEXT("#"&amp;INDEX($D$138:$AG$180,$C154,D$70),),INDEX($D$138:$AG$180,$C154,D$70))</f>
        <v>A125251482R</v>
      </c>
      <c r="K32" s="56" t="str" cm="1">
        <f t="array" ref="K32">HYPERLINK(TEXT("#"&amp;INDEX($D$138:$AG$180,$C154,E$70),),INDEX($D$138:$AG$180,$C154,E$70))</f>
        <v>A125258610X</v>
      </c>
      <c r="L32" s="56" t="str" cm="1">
        <f t="array" ref="L32">HYPERLINK(TEXT("#"&amp;INDEX($D$138:$AG$180,$C154,F$70),),INDEX($D$138:$AG$180,$C154,F$70))</f>
        <v>A125260986L</v>
      </c>
      <c r="M32" s="56" t="str" cm="1">
        <f t="array" ref="M32">HYPERLINK(TEXT("#"&amp;INDEX($D$138:$AG$180,$C154,G$70),),INDEX($D$138:$AG$180,$C154,G$70))</f>
        <v>A125253858L</v>
      </c>
      <c r="N32" s="52"/>
      <c r="O32" s="52"/>
      <c r="P32" s="52"/>
      <c r="Q32" s="52"/>
      <c r="R32" s="52"/>
      <c r="S32" s="52"/>
      <c r="T32" s="52"/>
      <c r="U32" s="52"/>
      <c r="V32" s="52"/>
    </row>
    <row r="33" spans="1:22">
      <c r="A33" s="49" t="s">
        <v>4669</v>
      </c>
      <c r="B33" s="50"/>
      <c r="C33" s="55"/>
      <c r="D33" s="55"/>
      <c r="E33" s="55"/>
      <c r="F33" s="55"/>
      <c r="G33" s="55"/>
      <c r="H33" s="52"/>
      <c r="I33" s="56"/>
      <c r="J33" s="56"/>
      <c r="K33" s="56"/>
      <c r="L33" s="56"/>
      <c r="M33" s="56"/>
      <c r="N33" s="52"/>
      <c r="O33" s="52"/>
      <c r="P33" s="52"/>
      <c r="Q33" s="52"/>
      <c r="R33" s="52"/>
      <c r="S33" s="52"/>
      <c r="T33" s="52"/>
      <c r="U33" s="52"/>
      <c r="V33" s="52"/>
    </row>
    <row r="34" spans="1:22">
      <c r="A34" s="53"/>
      <c r="B34" s="54" t="s">
        <v>4670</v>
      </c>
      <c r="C34" s="55" cm="1">
        <f t="array" ref="C34">INDEX($D$86:$AG$128,$C104,C$70)</f>
        <v>39.064999999999998</v>
      </c>
      <c r="D34" s="55" cm="1">
        <f t="array" ref="D34">INDEX($D$86:$AG$128,$C104,D$70)</f>
        <v>72.873999999999995</v>
      </c>
      <c r="E34" s="55" cm="1">
        <f t="array" ref="E34">INDEX($D$86:$AG$128,$C104,E$70)</f>
        <v>111.93899999999999</v>
      </c>
      <c r="F34" s="55" cm="1">
        <f t="array" ref="F34">INDEX($D$86:$AG$128,$C104,F$70)</f>
        <v>11.327</v>
      </c>
      <c r="G34" s="55" cm="1">
        <f t="array" ref="G34">INDEX($D$86:$AG$128,$C104,G$70)</f>
        <v>123.26600000000001</v>
      </c>
      <c r="H34" s="52"/>
      <c r="I34" s="56" t="str" cm="1">
        <f t="array" ref="I34">HYPERLINK(TEXT("#"&amp;INDEX($D$138:$AG$180,$C156,C$70),),INDEX($D$138:$AG$180,$C156,C$70))</f>
        <v>A125256258L</v>
      </c>
      <c r="J34" s="56" t="str" cm="1">
        <f t="array" ref="J34">HYPERLINK(TEXT("#"&amp;INDEX($D$138:$AG$180,$C156,D$70),),INDEX($D$138:$AG$180,$C156,D$70))</f>
        <v>A125251506W</v>
      </c>
      <c r="K34" s="56" t="str" cm="1">
        <f t="array" ref="K34">HYPERLINK(TEXT("#"&amp;INDEX($D$138:$AG$180,$C156,E$70),),INDEX($D$138:$AG$180,$C156,E$70))</f>
        <v>A125258634T</v>
      </c>
      <c r="L34" s="56" t="str" cm="1">
        <f t="array" ref="L34">HYPERLINK(TEXT("#"&amp;INDEX($D$138:$AG$180,$C156,F$70),),INDEX($D$138:$AG$180,$C156,F$70))</f>
        <v>A125261010C</v>
      </c>
      <c r="M34" s="56" t="str" cm="1">
        <f t="array" ref="M34">HYPERLINK(TEXT("#"&amp;INDEX($D$138:$AG$180,$C156,G$70),),INDEX($D$138:$AG$180,$C156,G$70))</f>
        <v>A125253882L</v>
      </c>
      <c r="N34" s="52"/>
      <c r="O34" s="52"/>
      <c r="P34" s="52"/>
      <c r="Q34" s="52"/>
      <c r="R34" s="52"/>
      <c r="S34" s="52"/>
      <c r="T34" s="52"/>
      <c r="U34" s="52"/>
      <c r="V34" s="52"/>
    </row>
    <row r="35" spans="1:22">
      <c r="A35" s="53"/>
      <c r="B35" s="54" t="s">
        <v>4671</v>
      </c>
      <c r="C35" s="55" cm="1">
        <f t="array" ref="C35">INDEX($D$86:$AG$128,$C105,C$70)</f>
        <v>27.562999999999999</v>
      </c>
      <c r="D35" s="55" cm="1">
        <f t="array" ref="D35">INDEX($D$86:$AG$128,$C105,D$70)</f>
        <v>19.706</v>
      </c>
      <c r="E35" s="55" cm="1">
        <f t="array" ref="E35">INDEX($D$86:$AG$128,$C105,E$70)</f>
        <v>47.268999999999998</v>
      </c>
      <c r="F35" s="55" cm="1">
        <f t="array" ref="F35">INDEX($D$86:$AG$128,$C105,F$70)</f>
        <v>1.9790000000000001</v>
      </c>
      <c r="G35" s="55" cm="1">
        <f t="array" ref="G35">INDEX($D$86:$AG$128,$C105,G$70)</f>
        <v>49.247999999999998</v>
      </c>
      <c r="H35" s="52"/>
      <c r="I35" s="56" t="str" cm="1">
        <f t="array" ref="I35">HYPERLINK(TEXT("#"&amp;INDEX($D$138:$AG$180,$C157,C$70),),INDEX($D$138:$AG$180,$C157,C$70))</f>
        <v>A125256262C</v>
      </c>
      <c r="J35" s="56" t="str" cm="1">
        <f t="array" ref="J35">HYPERLINK(TEXT("#"&amp;INDEX($D$138:$AG$180,$C157,D$70),),INDEX($D$138:$AG$180,$C157,D$70))</f>
        <v>A125251510L</v>
      </c>
      <c r="K35" s="56" t="str" cm="1">
        <f t="array" ref="K35">HYPERLINK(TEXT("#"&amp;INDEX($D$138:$AG$180,$C157,E$70),),INDEX($D$138:$AG$180,$C157,E$70))</f>
        <v>A125258638A</v>
      </c>
      <c r="L35" s="56" t="str" cm="1">
        <f t="array" ref="L35">HYPERLINK(TEXT("#"&amp;INDEX($D$138:$AG$180,$C157,F$70),),INDEX($D$138:$AG$180,$C157,F$70))</f>
        <v>A125261014L</v>
      </c>
      <c r="M35" s="56" t="str" cm="1">
        <f t="array" ref="M35">HYPERLINK(TEXT("#"&amp;INDEX($D$138:$AG$180,$C157,G$70),),INDEX($D$138:$AG$180,$C157,G$70))</f>
        <v>A125253886W</v>
      </c>
      <c r="N35" s="52"/>
      <c r="O35" s="52"/>
      <c r="P35" s="52"/>
      <c r="Q35" s="52"/>
      <c r="R35" s="52"/>
      <c r="S35" s="52"/>
      <c r="T35" s="52"/>
      <c r="U35" s="52"/>
      <c r="V35" s="52"/>
    </row>
    <row r="36" spans="1:22">
      <c r="A36" s="53"/>
      <c r="B36" s="54" t="s">
        <v>4672</v>
      </c>
      <c r="C36" s="55" cm="1">
        <f t="array" ref="C36">INDEX($D$86:$AG$128,$C106,C$70)</f>
        <v>58.853000000000002</v>
      </c>
      <c r="D36" s="55" cm="1">
        <f t="array" ref="D36">INDEX($D$86:$AG$128,$C106,D$70)</f>
        <v>48.442999999999998</v>
      </c>
      <c r="E36" s="55" cm="1">
        <f t="array" ref="E36">INDEX($D$86:$AG$128,$C106,E$70)</f>
        <v>107.29600000000001</v>
      </c>
      <c r="F36" s="55" cm="1">
        <f t="array" ref="F36">INDEX($D$86:$AG$128,$C106,F$70)</f>
        <v>10.192</v>
      </c>
      <c r="G36" s="55" cm="1">
        <f t="array" ref="G36">INDEX($D$86:$AG$128,$C106,G$70)</f>
        <v>117.48699999999999</v>
      </c>
      <c r="H36" s="52"/>
      <c r="I36" s="56" t="str" cm="1">
        <f t="array" ref="I36">HYPERLINK(TEXT("#"&amp;INDEX($D$138:$AG$180,$C158,C$70),),INDEX($D$138:$AG$180,$C158,C$70))</f>
        <v>A125256238C</v>
      </c>
      <c r="J36" s="56" t="str" cm="1">
        <f t="array" ref="J36">HYPERLINK(TEXT("#"&amp;INDEX($D$138:$AG$180,$C158,D$70),),INDEX($D$138:$AG$180,$C158,D$70))</f>
        <v>A125251486X</v>
      </c>
      <c r="K36" s="56" t="str" cm="1">
        <f t="array" ref="K36">HYPERLINK(TEXT("#"&amp;INDEX($D$138:$AG$180,$C158,E$70),),INDEX($D$138:$AG$180,$C158,E$70))</f>
        <v>A125258614J</v>
      </c>
      <c r="L36" s="56" t="str" cm="1">
        <f t="array" ref="L36">HYPERLINK(TEXT("#"&amp;INDEX($D$138:$AG$180,$C158,F$70),),INDEX($D$138:$AG$180,$C158,F$70))</f>
        <v>A125260990C</v>
      </c>
      <c r="M36" s="56" t="str" cm="1">
        <f t="array" ref="M36">HYPERLINK(TEXT("#"&amp;INDEX($D$138:$AG$180,$C158,G$70),),INDEX($D$138:$AG$180,$C158,G$70))</f>
        <v>A125253862C</v>
      </c>
      <c r="N36" s="52"/>
      <c r="O36" s="52"/>
      <c r="P36" s="52"/>
      <c r="Q36" s="52"/>
      <c r="R36" s="52"/>
      <c r="S36" s="52"/>
      <c r="T36" s="52"/>
      <c r="U36" s="52"/>
      <c r="V36" s="52"/>
    </row>
    <row r="37" spans="1:22">
      <c r="A37" s="53"/>
      <c r="B37" s="54" t="s">
        <v>4673</v>
      </c>
      <c r="C37" s="55" cm="1">
        <f t="array" ref="C37">INDEX($D$86:$AG$128,$C107,C$70)</f>
        <v>48.969000000000001</v>
      </c>
      <c r="D37" s="55" cm="1">
        <f t="array" ref="D37">INDEX($D$86:$AG$128,$C107,D$70)</f>
        <v>44.256</v>
      </c>
      <c r="E37" s="55" cm="1">
        <f t="array" ref="E37">INDEX($D$86:$AG$128,$C107,E$70)</f>
        <v>93.224999999999994</v>
      </c>
      <c r="F37" s="55" cm="1">
        <f t="array" ref="F37">INDEX($D$86:$AG$128,$C107,F$70)</f>
        <v>14.555</v>
      </c>
      <c r="G37" s="55" cm="1">
        <f t="array" ref="G37">INDEX($D$86:$AG$128,$C107,G$70)</f>
        <v>107.78</v>
      </c>
      <c r="H37" s="52"/>
      <c r="I37" s="56" t="str" cm="1">
        <f t="array" ref="I37">HYPERLINK(TEXT("#"&amp;INDEX($D$138:$AG$180,$C159,C$70),),INDEX($D$138:$AG$180,$C159,C$70))</f>
        <v>A125256242V</v>
      </c>
      <c r="J37" s="56" t="str" cm="1">
        <f t="array" ref="J37">HYPERLINK(TEXT("#"&amp;INDEX($D$138:$AG$180,$C159,D$70),),INDEX($D$138:$AG$180,$C159,D$70))</f>
        <v>A125251490R</v>
      </c>
      <c r="K37" s="56" t="str" cm="1">
        <f t="array" ref="K37">HYPERLINK(TEXT("#"&amp;INDEX($D$138:$AG$180,$C159,E$70),),INDEX($D$138:$AG$180,$C159,E$70))</f>
        <v>A125258618T</v>
      </c>
      <c r="L37" s="56" t="str" cm="1">
        <f t="array" ref="L37">HYPERLINK(TEXT("#"&amp;INDEX($D$138:$AG$180,$C159,F$70),),INDEX($D$138:$AG$180,$C159,F$70))</f>
        <v>A125260994L</v>
      </c>
      <c r="M37" s="56" t="str" cm="1">
        <f t="array" ref="M37">HYPERLINK(TEXT("#"&amp;INDEX($D$138:$AG$180,$C159,G$70),),INDEX($D$138:$AG$180,$C159,G$70))</f>
        <v>A125253866L</v>
      </c>
      <c r="N37" s="52"/>
      <c r="O37" s="52"/>
      <c r="P37" s="52"/>
      <c r="Q37" s="52"/>
      <c r="R37" s="52"/>
      <c r="S37" s="52"/>
      <c r="T37" s="52"/>
      <c r="U37" s="52"/>
      <c r="V37" s="52"/>
    </row>
    <row r="38" spans="1:22">
      <c r="A38" s="49" t="s">
        <v>4674</v>
      </c>
      <c r="B38" s="50"/>
      <c r="C38" s="55"/>
      <c r="D38" s="55"/>
      <c r="E38" s="55"/>
      <c r="F38" s="55"/>
      <c r="G38" s="55"/>
      <c r="H38" s="52"/>
      <c r="I38" s="56"/>
      <c r="J38" s="56"/>
      <c r="K38" s="56"/>
      <c r="L38" s="56"/>
      <c r="M38" s="56"/>
      <c r="N38" s="52"/>
      <c r="O38" s="52"/>
      <c r="P38" s="52"/>
      <c r="Q38" s="52"/>
      <c r="R38" s="52"/>
      <c r="S38" s="52"/>
      <c r="T38" s="52"/>
      <c r="U38" s="52"/>
      <c r="V38" s="52"/>
    </row>
    <row r="39" spans="1:22">
      <c r="A39" s="53"/>
      <c r="B39" s="54" t="s">
        <v>4675</v>
      </c>
      <c r="C39" s="55" cm="1">
        <f t="array" ref="C39">INDEX($D$86:$AG$128,$C109,C$70)</f>
        <v>49.509</v>
      </c>
      <c r="D39" s="55" cm="1">
        <f t="array" ref="D39">INDEX($D$86:$AG$128,$C109,D$70)</f>
        <v>76.088999999999999</v>
      </c>
      <c r="E39" s="55" cm="1">
        <f t="array" ref="E39">INDEX($D$86:$AG$128,$C109,E$70)</f>
        <v>125.598</v>
      </c>
      <c r="F39" s="55" cm="1">
        <f t="array" ref="F39">INDEX($D$86:$AG$128,$C109,F$70)</f>
        <v>13.311</v>
      </c>
      <c r="G39" s="55" cm="1">
        <f t="array" ref="G39">INDEX($D$86:$AG$128,$C109,G$70)</f>
        <v>138.91</v>
      </c>
      <c r="H39" s="52"/>
      <c r="I39" s="56" t="str" cm="1">
        <f t="array" ref="I39">HYPERLINK(TEXT("#"&amp;INDEX($D$138:$AG$180,$C161,C$70),),INDEX($D$138:$AG$180,$C161,C$70))</f>
        <v>A125256246C</v>
      </c>
      <c r="J39" s="56" t="str" cm="1">
        <f t="array" ref="J39">HYPERLINK(TEXT("#"&amp;INDEX($D$138:$AG$180,$C161,D$70),),INDEX($D$138:$AG$180,$C161,D$70))</f>
        <v>A125251494X</v>
      </c>
      <c r="K39" s="56" t="str" cm="1">
        <f t="array" ref="K39">HYPERLINK(TEXT("#"&amp;INDEX($D$138:$AG$180,$C161,E$70),),INDEX($D$138:$AG$180,$C161,E$70))</f>
        <v>A125258622J</v>
      </c>
      <c r="L39" s="56" t="str" cm="1">
        <f t="array" ref="L39">HYPERLINK(TEXT("#"&amp;INDEX($D$138:$AG$180,$C161,F$70),),INDEX($D$138:$AG$180,$C161,F$70))</f>
        <v>A125260998W</v>
      </c>
      <c r="M39" s="56" t="str" cm="1">
        <f t="array" ref="M39">HYPERLINK(TEXT("#"&amp;INDEX($D$138:$AG$180,$C161,G$70),),INDEX($D$138:$AG$180,$C161,G$70))</f>
        <v>A125253870C</v>
      </c>
      <c r="N39" s="52"/>
      <c r="O39" s="52"/>
      <c r="P39" s="52"/>
      <c r="Q39" s="52"/>
      <c r="R39" s="52"/>
      <c r="S39" s="52"/>
      <c r="T39" s="52"/>
      <c r="U39" s="52"/>
      <c r="V39" s="52"/>
    </row>
    <row r="40" spans="1:22">
      <c r="A40" s="53"/>
      <c r="B40" s="54" t="s">
        <v>4676</v>
      </c>
      <c r="C40" s="55" cm="1">
        <f t="array" ref="C40">INDEX($D$86:$AG$128,$C110,C$70)</f>
        <v>75.403000000000006</v>
      </c>
      <c r="D40" s="55" cm="1">
        <f t="array" ref="D40">INDEX($D$86:$AG$128,$C110,D$70)</f>
        <v>75.22</v>
      </c>
      <c r="E40" s="55" cm="1">
        <f t="array" ref="E40">INDEX($D$86:$AG$128,$C110,E$70)</f>
        <v>150.624</v>
      </c>
      <c r="F40" s="55" cm="1">
        <f t="array" ref="F40">INDEX($D$86:$AG$128,$C110,F$70)</f>
        <v>11.555</v>
      </c>
      <c r="G40" s="55" cm="1">
        <f t="array" ref="G40">INDEX($D$86:$AG$128,$C110,G$70)</f>
        <v>162.179</v>
      </c>
      <c r="H40" s="52"/>
      <c r="I40" s="56" t="str" cm="1">
        <f t="array" ref="I40">HYPERLINK(TEXT("#"&amp;INDEX($D$138:$AG$180,$C162,C$70),),INDEX($D$138:$AG$180,$C162,C$70))</f>
        <v>A125256230K</v>
      </c>
      <c r="J40" s="56" t="str" cm="1">
        <f t="array" ref="J40">HYPERLINK(TEXT("#"&amp;INDEX($D$138:$AG$180,$C162,D$70),),INDEX($D$138:$AG$180,$C162,D$70))</f>
        <v>A125251478X</v>
      </c>
      <c r="K40" s="56" t="str" cm="1">
        <f t="array" ref="K40">HYPERLINK(TEXT("#"&amp;INDEX($D$138:$AG$180,$C162,E$70),),INDEX($D$138:$AG$180,$C162,E$70))</f>
        <v>A125258606J</v>
      </c>
      <c r="L40" s="56" t="str" cm="1">
        <f t="array" ref="L40">HYPERLINK(TEXT("#"&amp;INDEX($D$138:$AG$180,$C162,F$70),),INDEX($D$138:$AG$180,$C162,F$70))</f>
        <v>A125260982C</v>
      </c>
      <c r="M40" s="56" t="str" cm="1">
        <f t="array" ref="M40">HYPERLINK(TEXT("#"&amp;INDEX($D$138:$AG$180,$C162,G$70),),INDEX($D$138:$AG$180,$C162,G$70))</f>
        <v>A125253854C</v>
      </c>
      <c r="N40" s="52"/>
      <c r="O40" s="52"/>
      <c r="P40" s="52"/>
      <c r="Q40" s="52"/>
      <c r="R40" s="52"/>
      <c r="S40" s="52"/>
      <c r="T40" s="52"/>
      <c r="U40" s="52"/>
      <c r="V40" s="52"/>
    </row>
    <row r="41" spans="1:22">
      <c r="A41" s="53"/>
      <c r="B41" s="54" t="s">
        <v>4677</v>
      </c>
      <c r="C41" s="55" cm="1">
        <f t="array" ref="C41">INDEX($D$86:$AG$128,$C111,C$70)</f>
        <v>37.305</v>
      </c>
      <c r="D41" s="55" cm="1">
        <f t="array" ref="D41">INDEX($D$86:$AG$128,$C111,D$70)</f>
        <v>26.905000000000001</v>
      </c>
      <c r="E41" s="55" cm="1">
        <f t="array" ref="E41">INDEX($D$86:$AG$128,$C111,E$70)</f>
        <v>64.209999999999994</v>
      </c>
      <c r="F41" s="55" cm="1">
        <f t="array" ref="F41">INDEX($D$86:$AG$128,$C111,F$70)</f>
        <v>9.0269999999999992</v>
      </c>
      <c r="G41" s="55" cm="1">
        <f t="array" ref="G41">INDEX($D$86:$AG$128,$C111,G$70)</f>
        <v>73.236000000000004</v>
      </c>
      <c r="H41" s="52"/>
      <c r="I41" s="56" t="str" cm="1">
        <f t="array" ref="I41">HYPERLINK(TEXT("#"&amp;INDEX($D$138:$AG$180,$C163,C$70),),INDEX($D$138:$AG$180,$C163,C$70))</f>
        <v>A125256266L</v>
      </c>
      <c r="J41" s="56" t="str" cm="1">
        <f t="array" ref="J41">HYPERLINK(TEXT("#"&amp;INDEX($D$138:$AG$180,$C163,D$70),),INDEX($D$138:$AG$180,$C163,D$70))</f>
        <v>A125251514W</v>
      </c>
      <c r="K41" s="56" t="str" cm="1">
        <f t="array" ref="K41">HYPERLINK(TEXT("#"&amp;INDEX($D$138:$AG$180,$C163,E$70),),INDEX($D$138:$AG$180,$C163,E$70))</f>
        <v>A125258642T</v>
      </c>
      <c r="L41" s="56" t="str" cm="1">
        <f t="array" ref="L41">HYPERLINK(TEXT("#"&amp;INDEX($D$138:$AG$180,$C163,F$70),),INDEX($D$138:$AG$180,$C163,F$70))</f>
        <v>A125261018W</v>
      </c>
      <c r="M41" s="56" t="str" cm="1">
        <f t="array" ref="M41">HYPERLINK(TEXT("#"&amp;INDEX($D$138:$AG$180,$C163,G$70),),INDEX($D$138:$AG$180,$C163,G$70))</f>
        <v>A125253890L</v>
      </c>
      <c r="N41" s="52"/>
      <c r="O41" s="52"/>
      <c r="P41" s="52"/>
      <c r="Q41" s="52"/>
      <c r="R41" s="52"/>
      <c r="S41" s="52"/>
      <c r="T41" s="52"/>
      <c r="U41" s="52"/>
      <c r="V41" s="52"/>
    </row>
    <row r="42" spans="1:22">
      <c r="A42" s="53"/>
      <c r="B42" s="54" t="s">
        <v>4678</v>
      </c>
      <c r="C42" s="55" cm="1">
        <f t="array" ref="C42">INDEX($D$86:$AG$128,$C112,C$70)</f>
        <v>12.233000000000001</v>
      </c>
      <c r="D42" s="55" cm="1">
        <f t="array" ref="D42">INDEX($D$86:$AG$128,$C112,D$70)</f>
        <v>7.0640000000000001</v>
      </c>
      <c r="E42" s="55" cm="1">
        <f t="array" ref="E42">INDEX($D$86:$AG$128,$C112,E$70)</f>
        <v>19.297999999999998</v>
      </c>
      <c r="F42" s="55" cm="1">
        <f t="array" ref="F42">INDEX($D$86:$AG$128,$C112,F$70)</f>
        <v>4.1580000000000004</v>
      </c>
      <c r="G42" s="55" cm="1">
        <f t="array" ref="G42">INDEX($D$86:$AG$128,$C112,G$70)</f>
        <v>23.456</v>
      </c>
      <c r="H42" s="52"/>
      <c r="I42" s="56" t="str" cm="1">
        <f t="array" ref="I42">HYPERLINK(TEXT("#"&amp;INDEX($D$138:$AG$180,$C164,C$70),),INDEX($D$138:$AG$180,$C164,C$70))</f>
        <v>A125256250V</v>
      </c>
      <c r="J42" s="56" t="str" cm="1">
        <f t="array" ref="J42">HYPERLINK(TEXT("#"&amp;INDEX($D$138:$AG$180,$C164,D$70),),INDEX($D$138:$AG$180,$C164,D$70))</f>
        <v>A125251498J</v>
      </c>
      <c r="K42" s="56" t="str" cm="1">
        <f t="array" ref="K42">HYPERLINK(TEXT("#"&amp;INDEX($D$138:$AG$180,$C164,E$70),),INDEX($D$138:$AG$180,$C164,E$70))</f>
        <v>A125258626T</v>
      </c>
      <c r="L42" s="56" t="str" cm="1">
        <f t="array" ref="L42">HYPERLINK(TEXT("#"&amp;INDEX($D$138:$AG$180,$C164,F$70),),INDEX($D$138:$AG$180,$C164,F$70))</f>
        <v>A125261002C</v>
      </c>
      <c r="M42" s="56" t="str" cm="1">
        <f t="array" ref="M42">HYPERLINK(TEXT("#"&amp;INDEX($D$138:$AG$180,$C164,G$70),),INDEX($D$138:$AG$180,$C164,G$70))</f>
        <v>A125253874L</v>
      </c>
      <c r="N42" s="52"/>
      <c r="O42" s="52"/>
      <c r="P42" s="52"/>
      <c r="Q42" s="52"/>
      <c r="R42" s="52"/>
      <c r="S42" s="52"/>
      <c r="T42" s="52"/>
      <c r="U42" s="52"/>
      <c r="V42" s="52"/>
    </row>
    <row r="43" spans="1:22">
      <c r="A43" s="49" t="s">
        <v>4661</v>
      </c>
      <c r="B43" s="59"/>
      <c r="C43" s="58" cm="1">
        <f t="array" ref="C43">INDEX($D$86:$AG$128,$C113,C$70)</f>
        <v>174.45</v>
      </c>
      <c r="D43" s="58" cm="1">
        <f t="array" ref="D43">INDEX($D$86:$AG$128,$C113,D$70)</f>
        <v>185.279</v>
      </c>
      <c r="E43" s="58" cm="1">
        <f t="array" ref="E43">INDEX($D$86:$AG$128,$C113,E$70)</f>
        <v>359.72899999999998</v>
      </c>
      <c r="F43" s="58" cm="1">
        <f t="array" ref="F43">INDEX($D$86:$AG$128,$C113,F$70)</f>
        <v>38.052</v>
      </c>
      <c r="G43" s="58" cm="1">
        <f t="array" ref="G43">INDEX($D$86:$AG$128,$C113,G$70)</f>
        <v>397.78100000000001</v>
      </c>
      <c r="H43" s="52"/>
      <c r="I43" s="56" t="str" cm="1">
        <f t="array" ref="I43">HYPERLINK(TEXT("#"&amp;INDEX($D$138:$AG$180,$C165,C$70),),INDEX($D$138:$AG$180,$C165,C$70))</f>
        <v>A125256270C</v>
      </c>
      <c r="J43" s="56" t="str" cm="1">
        <f t="array" ref="J43">HYPERLINK(TEXT("#"&amp;INDEX($D$138:$AG$180,$C165,D$70),),INDEX($D$138:$AG$180,$C165,D$70))</f>
        <v>A125251518F</v>
      </c>
      <c r="K43" s="56" t="str" cm="1">
        <f t="array" ref="K43">HYPERLINK(TEXT("#"&amp;INDEX($D$138:$AG$180,$C165,E$70),),INDEX($D$138:$AG$180,$C165,E$70))</f>
        <v>A125258646A</v>
      </c>
      <c r="L43" s="56" t="str" cm="1">
        <f t="array" ref="L43">HYPERLINK(TEXT("#"&amp;INDEX($D$138:$AG$180,$C165,F$70),),INDEX($D$138:$AG$180,$C165,F$70))</f>
        <v>A125261022L</v>
      </c>
      <c r="M43" s="56" t="str" cm="1">
        <f t="array" ref="M43">HYPERLINK(TEXT("#"&amp;INDEX($D$138:$AG$180,$C165,G$70),),INDEX($D$138:$AG$180,$C165,G$70))</f>
        <v>A125253894W</v>
      </c>
      <c r="N43" s="52"/>
      <c r="O43" s="52"/>
      <c r="P43" s="52"/>
      <c r="Q43" s="52"/>
      <c r="R43" s="52"/>
      <c r="S43" s="52"/>
      <c r="T43" s="52"/>
      <c r="U43" s="52"/>
      <c r="V43" s="52"/>
    </row>
    <row r="44" spans="1:22">
      <c r="A44" s="46" t="s">
        <v>4680</v>
      </c>
      <c r="B44" s="47"/>
      <c r="C44" s="47"/>
      <c r="D44" s="47"/>
      <c r="E44" s="47"/>
      <c r="F44" s="47"/>
      <c r="G44" s="47"/>
      <c r="H44" s="52"/>
      <c r="I44" s="47"/>
      <c r="J44" s="47"/>
      <c r="K44" s="47"/>
      <c r="L44" s="47"/>
      <c r="M44" s="47"/>
      <c r="N44" s="52"/>
      <c r="O44" s="52"/>
      <c r="P44" s="52"/>
      <c r="Q44" s="52"/>
      <c r="R44" s="52"/>
      <c r="S44" s="52"/>
      <c r="T44" s="52"/>
      <c r="U44" s="52"/>
      <c r="V44" s="52"/>
    </row>
    <row r="45" spans="1:22">
      <c r="A45" s="49" t="s">
        <v>4666</v>
      </c>
      <c r="B45" s="50"/>
      <c r="C45" s="55"/>
      <c r="D45" s="55"/>
      <c r="E45" s="55"/>
      <c r="F45" s="55"/>
      <c r="G45" s="55"/>
      <c r="H45" s="52"/>
      <c r="I45" s="56"/>
      <c r="J45" s="56"/>
      <c r="K45" s="56"/>
      <c r="L45" s="56"/>
      <c r="M45" s="56"/>
      <c r="N45" s="52"/>
      <c r="O45" s="52"/>
      <c r="P45" s="52"/>
      <c r="Q45" s="52"/>
      <c r="R45" s="52"/>
      <c r="S45" s="52"/>
      <c r="T45" s="52"/>
      <c r="U45" s="52"/>
      <c r="V45" s="52"/>
    </row>
    <row r="46" spans="1:22">
      <c r="A46" s="53"/>
      <c r="B46" s="54" t="s">
        <v>4667</v>
      </c>
      <c r="C46" s="55" cm="1">
        <f t="array" ref="C46">INDEX($D$86:$AG$128,$C116,C$70)</f>
        <v>212.178</v>
      </c>
      <c r="D46" s="55" cm="1">
        <f t="array" ref="D46">INDEX($D$86:$AG$128,$C116,D$70)</f>
        <v>252.79300000000001</v>
      </c>
      <c r="E46" s="55" cm="1">
        <f t="array" ref="E46">INDEX($D$86:$AG$128,$C116,E$70)</f>
        <v>464.971</v>
      </c>
      <c r="F46" s="55" cm="1">
        <f t="array" ref="F46">INDEX($D$86:$AG$128,$C116,F$70)</f>
        <v>50.475999999999999</v>
      </c>
      <c r="G46" s="55" cm="1">
        <f t="array" ref="G46">INDEX($D$86:$AG$128,$C116,G$70)</f>
        <v>515.447</v>
      </c>
      <c r="H46" s="52"/>
      <c r="I46" s="56" t="str" cm="1">
        <f t="array" ref="I46">HYPERLINK(TEXT("#"&amp;INDEX($D$138:$AG$180,$C168,C$70),),INDEX($D$138:$AG$180,$C168,C$70))</f>
        <v>A125244374X</v>
      </c>
      <c r="J46" s="56" t="str" cm="1">
        <f t="array" ref="J46">HYPERLINK(TEXT("#"&amp;INDEX($D$138:$AG$180,$C168,D$70),),INDEX($D$138:$AG$180,$C168,D$70))</f>
        <v>A125239622C</v>
      </c>
      <c r="K46" s="56" t="str" cm="1">
        <f t="array" ref="K46">HYPERLINK(TEXT("#"&amp;INDEX($D$138:$AG$180,$C168,E$70),),INDEX($D$138:$AG$180,$C168,E$70))</f>
        <v>A125246750C</v>
      </c>
      <c r="L46" s="56" t="str" cm="1">
        <f t="array" ref="L46">HYPERLINK(TEXT("#"&amp;INDEX($D$138:$AG$180,$C168,F$70),),INDEX($D$138:$AG$180,$C168,F$70))</f>
        <v>A125249126C</v>
      </c>
      <c r="M46" s="56" t="str" cm="1">
        <f t="array" ref="M46">HYPERLINK(TEXT("#"&amp;INDEX($D$138:$AG$180,$C168,G$70),),INDEX($D$138:$AG$180,$C168,G$70))</f>
        <v>A125241998T</v>
      </c>
      <c r="N46" s="52"/>
      <c r="O46" s="52"/>
      <c r="P46" s="52"/>
      <c r="Q46" s="52"/>
      <c r="R46" s="52"/>
      <c r="S46" s="52"/>
      <c r="T46" s="52"/>
      <c r="U46" s="52"/>
      <c r="V46" s="52"/>
    </row>
    <row r="47" spans="1:22">
      <c r="A47" s="53"/>
      <c r="B47" s="54" t="s">
        <v>4668</v>
      </c>
      <c r="C47" s="55" cm="1">
        <f t="array" ref="C47">INDEX($D$86:$AG$128,$C117,C$70)</f>
        <v>32.807000000000002</v>
      </c>
      <c r="D47" s="55" cm="1">
        <f t="array" ref="D47">INDEX($D$86:$AG$128,$C117,D$70)</f>
        <v>32.335999999999999</v>
      </c>
      <c r="E47" s="55" cm="1">
        <f t="array" ref="E47">INDEX($D$86:$AG$128,$C117,E$70)</f>
        <v>65.143000000000001</v>
      </c>
      <c r="F47" s="55" cm="1">
        <f t="array" ref="F47">INDEX($D$86:$AG$128,$C117,F$70)</f>
        <v>11.46</v>
      </c>
      <c r="G47" s="55" cm="1">
        <f t="array" ref="G47">INDEX($D$86:$AG$128,$C117,G$70)</f>
        <v>76.602999999999994</v>
      </c>
      <c r="H47" s="52"/>
      <c r="I47" s="56" t="str" cm="1">
        <f t="array" ref="I47">HYPERLINK(TEXT("#"&amp;INDEX($D$138:$AG$180,$C169,C$70),),INDEX($D$138:$AG$180,$C169,C$70))</f>
        <v>A125244354R</v>
      </c>
      <c r="J47" s="56" t="str" cm="1">
        <f t="array" ref="J47">HYPERLINK(TEXT("#"&amp;INDEX($D$138:$AG$180,$C169,D$70),),INDEX($D$138:$AG$180,$C169,D$70))</f>
        <v>A125239602V</v>
      </c>
      <c r="K47" s="56" t="str" cm="1">
        <f t="array" ref="K47">HYPERLINK(TEXT("#"&amp;INDEX($D$138:$AG$180,$C169,E$70),),INDEX($D$138:$AG$180,$C169,E$70))</f>
        <v>A125246730V</v>
      </c>
      <c r="L47" s="56" t="str" cm="1">
        <f t="array" ref="L47">HYPERLINK(TEXT("#"&amp;INDEX($D$138:$AG$180,$C169,F$70),),INDEX($D$138:$AG$180,$C169,F$70))</f>
        <v>A125249106V</v>
      </c>
      <c r="M47" s="56" t="str" cm="1">
        <f t="array" ref="M47">HYPERLINK(TEXT("#"&amp;INDEX($D$138:$AG$180,$C169,G$70),),INDEX($D$138:$AG$180,$C169,G$70))</f>
        <v>A125241978J</v>
      </c>
      <c r="N47" s="52"/>
      <c r="O47" s="52"/>
      <c r="P47" s="52"/>
      <c r="Q47" s="52"/>
      <c r="R47" s="52"/>
      <c r="S47" s="52"/>
      <c r="T47" s="52"/>
      <c r="U47" s="52"/>
      <c r="V47" s="52"/>
    </row>
    <row r="48" spans="1:22">
      <c r="A48" s="49" t="s">
        <v>4669</v>
      </c>
      <c r="B48" s="50"/>
      <c r="C48" s="55"/>
      <c r="D48" s="55"/>
      <c r="E48" s="55"/>
      <c r="F48" s="55"/>
      <c r="G48" s="55"/>
      <c r="H48" s="52"/>
      <c r="I48" s="56"/>
      <c r="J48" s="56"/>
      <c r="K48" s="56"/>
      <c r="L48" s="56"/>
      <c r="M48" s="56"/>
      <c r="N48" s="52"/>
      <c r="O48" s="52"/>
      <c r="P48" s="52"/>
      <c r="Q48" s="52"/>
      <c r="R48" s="52"/>
      <c r="S48" s="52"/>
      <c r="T48" s="52"/>
      <c r="U48" s="52"/>
      <c r="V48" s="52"/>
    </row>
    <row r="49" spans="1:23">
      <c r="A49" s="53"/>
      <c r="B49" s="54" t="s">
        <v>4670</v>
      </c>
      <c r="C49" s="55" cm="1">
        <f t="array" ref="C49">INDEX($D$86:$AG$128,$C119,C$70)</f>
        <v>82.543999999999997</v>
      </c>
      <c r="D49" s="55" cm="1">
        <f t="array" ref="D49">INDEX($D$86:$AG$128,$C119,D$70)</f>
        <v>110.443</v>
      </c>
      <c r="E49" s="55" cm="1">
        <f t="array" ref="E49">INDEX($D$86:$AG$128,$C119,E$70)</f>
        <v>192.98699999999999</v>
      </c>
      <c r="F49" s="55" cm="1">
        <f t="array" ref="F49">INDEX($D$86:$AG$128,$C119,F$70)</f>
        <v>21.855</v>
      </c>
      <c r="G49" s="55" cm="1">
        <f t="array" ref="G49">INDEX($D$86:$AG$128,$C119,G$70)</f>
        <v>214.84200000000001</v>
      </c>
      <c r="H49" s="52"/>
      <c r="I49" s="56" t="str" cm="1">
        <f t="array" ref="I49">HYPERLINK(TEXT("#"&amp;INDEX($D$138:$AG$180,$C171,C$70),),INDEX($D$138:$AG$180,$C171,C$70))</f>
        <v>A125244378J</v>
      </c>
      <c r="J49" s="56" t="str" cm="1">
        <f t="array" ref="J49">HYPERLINK(TEXT("#"&amp;INDEX($D$138:$AG$180,$C171,D$70),),INDEX($D$138:$AG$180,$C171,D$70))</f>
        <v>A125239626L</v>
      </c>
      <c r="K49" s="56" t="str" cm="1">
        <f t="array" ref="K49">HYPERLINK(TEXT("#"&amp;INDEX($D$138:$AG$180,$C171,E$70),),INDEX($D$138:$AG$180,$C171,E$70))</f>
        <v>A125246754L</v>
      </c>
      <c r="L49" s="56" t="str" cm="1">
        <f t="array" ref="L49">HYPERLINK(TEXT("#"&amp;INDEX($D$138:$AG$180,$C171,F$70),),INDEX($D$138:$AG$180,$C171,F$70))</f>
        <v>A125249130V</v>
      </c>
      <c r="M49" s="56" t="str" cm="1">
        <f t="array" ref="M49">HYPERLINK(TEXT("#"&amp;INDEX($D$138:$AG$180,$C171,G$70),),INDEX($D$138:$AG$180,$C171,G$70))</f>
        <v>A125242002X</v>
      </c>
      <c r="N49" s="52"/>
      <c r="O49" s="52"/>
      <c r="P49" s="52"/>
      <c r="Q49" s="52"/>
      <c r="R49" s="52"/>
      <c r="S49" s="52"/>
      <c r="T49" s="52"/>
      <c r="U49" s="52"/>
      <c r="V49" s="52"/>
    </row>
    <row r="50" spans="1:23">
      <c r="A50" s="53"/>
      <c r="B50" s="54" t="s">
        <v>4671</v>
      </c>
      <c r="C50" s="55" cm="1">
        <f t="array" ref="C50">INDEX($D$86:$AG$128,$C120,C$70)</f>
        <v>45.692999999999998</v>
      </c>
      <c r="D50" s="55" cm="1">
        <f t="array" ref="D50">INDEX($D$86:$AG$128,$C120,D$70)</f>
        <v>53.701000000000001</v>
      </c>
      <c r="E50" s="55" cm="1">
        <f t="array" ref="E50">INDEX($D$86:$AG$128,$C120,E$70)</f>
        <v>99.394000000000005</v>
      </c>
      <c r="F50" s="55" cm="1">
        <f t="array" ref="F50">INDEX($D$86:$AG$128,$C120,F$70)</f>
        <v>7.3220000000000001</v>
      </c>
      <c r="G50" s="55" cm="1">
        <f t="array" ref="G50">INDEX($D$86:$AG$128,$C120,G$70)</f>
        <v>106.71599999999999</v>
      </c>
      <c r="H50" s="52"/>
      <c r="I50" s="56" t="str" cm="1">
        <f t="array" ref="I50">HYPERLINK(TEXT("#"&amp;INDEX($D$138:$AG$180,$C172,C$70),),INDEX($D$138:$AG$180,$C172,C$70))</f>
        <v>A125244382X</v>
      </c>
      <c r="J50" s="56" t="str" cm="1">
        <f t="array" ref="J50">HYPERLINK(TEXT("#"&amp;INDEX($D$138:$AG$180,$C172,D$70),),INDEX($D$138:$AG$180,$C172,D$70))</f>
        <v>A125239630C</v>
      </c>
      <c r="K50" s="56" t="str" cm="1">
        <f t="array" ref="K50">HYPERLINK(TEXT("#"&amp;INDEX($D$138:$AG$180,$C172,E$70),),INDEX($D$138:$AG$180,$C172,E$70))</f>
        <v>A125246758W</v>
      </c>
      <c r="L50" s="56" t="str" cm="1">
        <f t="array" ref="L50">HYPERLINK(TEXT("#"&amp;INDEX($D$138:$AG$180,$C172,F$70),),INDEX($D$138:$AG$180,$C172,F$70))</f>
        <v>A125249134C</v>
      </c>
      <c r="M50" s="56" t="str" cm="1">
        <f t="array" ref="M50">HYPERLINK(TEXT("#"&amp;INDEX($D$138:$AG$180,$C172,G$70),),INDEX($D$138:$AG$180,$C172,G$70))</f>
        <v>A125242006J</v>
      </c>
      <c r="N50" s="52"/>
      <c r="O50" s="52"/>
      <c r="P50" s="52"/>
      <c r="Q50" s="52"/>
      <c r="R50" s="52"/>
      <c r="S50" s="52"/>
      <c r="T50" s="52"/>
      <c r="U50" s="52"/>
      <c r="V50" s="52"/>
    </row>
    <row r="51" spans="1:23">
      <c r="A51" s="53"/>
      <c r="B51" s="54" t="s">
        <v>4672</v>
      </c>
      <c r="C51" s="55" cm="1">
        <f t="array" ref="C51">INDEX($D$86:$AG$128,$C121,C$70)</f>
        <v>73.38</v>
      </c>
      <c r="D51" s="55" cm="1">
        <f t="array" ref="D51">INDEX($D$86:$AG$128,$C121,D$70)</f>
        <v>75.247</v>
      </c>
      <c r="E51" s="55" cm="1">
        <f t="array" ref="E51">INDEX($D$86:$AG$128,$C121,E$70)</f>
        <v>148.62700000000001</v>
      </c>
      <c r="F51" s="55" cm="1">
        <f t="array" ref="F51">INDEX($D$86:$AG$128,$C121,F$70)</f>
        <v>17.821999999999999</v>
      </c>
      <c r="G51" s="55" cm="1">
        <f t="array" ref="G51">INDEX($D$86:$AG$128,$C121,G$70)</f>
        <v>166.44800000000001</v>
      </c>
      <c r="H51" s="52"/>
      <c r="I51" s="56" t="str" cm="1">
        <f t="array" ref="I51">HYPERLINK(TEXT("#"&amp;INDEX($D$138:$AG$180,$C173,C$70),),INDEX($D$138:$AG$180,$C173,C$70))</f>
        <v>A125244358X</v>
      </c>
      <c r="J51" s="56" t="str" cm="1">
        <f t="array" ref="J51">HYPERLINK(TEXT("#"&amp;INDEX($D$138:$AG$180,$C173,D$70),),INDEX($D$138:$AG$180,$C173,D$70))</f>
        <v>A125239606C</v>
      </c>
      <c r="K51" s="56" t="str" cm="1">
        <f t="array" ref="K51">HYPERLINK(TEXT("#"&amp;INDEX($D$138:$AG$180,$C173,E$70),),INDEX($D$138:$AG$180,$C173,E$70))</f>
        <v>A125246734C</v>
      </c>
      <c r="L51" s="56" t="str" cm="1">
        <f t="array" ref="L51">HYPERLINK(TEXT("#"&amp;INDEX($D$138:$AG$180,$C173,F$70),),INDEX($D$138:$AG$180,$C173,F$70))</f>
        <v>A125249110K</v>
      </c>
      <c r="M51" s="56" t="str" cm="1">
        <f t="array" ref="M51">HYPERLINK(TEXT("#"&amp;INDEX($D$138:$AG$180,$C173,G$70),),INDEX($D$138:$AG$180,$C173,G$70))</f>
        <v>A125241982X</v>
      </c>
      <c r="N51" s="52"/>
      <c r="O51" s="52"/>
      <c r="P51" s="52"/>
      <c r="Q51" s="52"/>
      <c r="R51" s="52"/>
      <c r="S51" s="52"/>
      <c r="T51" s="52"/>
      <c r="U51" s="52"/>
      <c r="V51" s="52"/>
    </row>
    <row r="52" spans="1:23">
      <c r="A52" s="53"/>
      <c r="B52" s="54" t="s">
        <v>4673</v>
      </c>
      <c r="C52" s="55" cm="1">
        <f t="array" ref="C52">INDEX($D$86:$AG$128,$C122,C$70)</f>
        <v>43.368000000000002</v>
      </c>
      <c r="D52" s="55" cm="1">
        <f t="array" ref="D52">INDEX($D$86:$AG$128,$C122,D$70)</f>
        <v>45.738999999999997</v>
      </c>
      <c r="E52" s="55" cm="1">
        <f t="array" ref="E52">INDEX($D$86:$AG$128,$C122,E$70)</f>
        <v>89.106999999999999</v>
      </c>
      <c r="F52" s="55" cm="1">
        <f t="array" ref="F52">INDEX($D$86:$AG$128,$C122,F$70)</f>
        <v>14.936999999999999</v>
      </c>
      <c r="G52" s="55" cm="1">
        <f t="array" ref="G52">INDEX($D$86:$AG$128,$C122,G$70)</f>
        <v>104.044</v>
      </c>
      <c r="H52" s="52"/>
      <c r="I52" s="56" t="str" cm="1">
        <f t="array" ref="I52">HYPERLINK(TEXT("#"&amp;INDEX($D$138:$AG$180,$C174,C$70),),INDEX($D$138:$AG$180,$C174,C$70))</f>
        <v>A125244362R</v>
      </c>
      <c r="J52" s="56" t="str" cm="1">
        <f t="array" ref="J52">HYPERLINK(TEXT("#"&amp;INDEX($D$138:$AG$180,$C174,D$70),),INDEX($D$138:$AG$180,$C174,D$70))</f>
        <v>A125239610V</v>
      </c>
      <c r="K52" s="56" t="str" cm="1">
        <f t="array" ref="K52">HYPERLINK(TEXT("#"&amp;INDEX($D$138:$AG$180,$C174,E$70),),INDEX($D$138:$AG$180,$C174,E$70))</f>
        <v>A125246738L</v>
      </c>
      <c r="L52" s="56" t="str" cm="1">
        <f t="array" ref="L52">HYPERLINK(TEXT("#"&amp;INDEX($D$138:$AG$180,$C174,F$70),),INDEX($D$138:$AG$180,$C174,F$70))</f>
        <v>A125249114V</v>
      </c>
      <c r="M52" s="56" t="str" cm="1">
        <f t="array" ref="M52">HYPERLINK(TEXT("#"&amp;INDEX($D$138:$AG$180,$C174,G$70),),INDEX($D$138:$AG$180,$C174,G$70))</f>
        <v>A125241986J</v>
      </c>
      <c r="N52" s="52"/>
      <c r="O52" s="52"/>
      <c r="P52" s="52"/>
      <c r="Q52" s="52"/>
      <c r="R52" s="52"/>
      <c r="S52" s="52"/>
      <c r="T52" s="52"/>
      <c r="U52" s="52"/>
      <c r="V52" s="52"/>
    </row>
    <row r="53" spans="1:23">
      <c r="A53" s="49" t="s">
        <v>4674</v>
      </c>
      <c r="B53" s="50"/>
      <c r="C53" s="55"/>
      <c r="D53" s="55"/>
      <c r="E53" s="55"/>
      <c r="F53" s="55"/>
      <c r="G53" s="55"/>
      <c r="H53" s="52"/>
      <c r="I53" s="56"/>
      <c r="J53" s="56"/>
      <c r="K53" s="56"/>
      <c r="L53" s="56"/>
      <c r="M53" s="56"/>
      <c r="N53" s="52"/>
      <c r="O53" s="52"/>
      <c r="P53" s="52"/>
      <c r="Q53" s="52"/>
      <c r="R53" s="52"/>
      <c r="S53" s="52"/>
      <c r="T53" s="52"/>
      <c r="U53" s="52"/>
      <c r="V53" s="52"/>
    </row>
    <row r="54" spans="1:23">
      <c r="A54" s="53"/>
      <c r="B54" s="54" t="s">
        <v>4675</v>
      </c>
      <c r="C54" s="55" cm="1">
        <f t="array" ref="C54">INDEX($D$86:$AG$128,$C124,C$70)</f>
        <v>94.194999999999993</v>
      </c>
      <c r="D54" s="55" cm="1">
        <f t="array" ref="D54">INDEX($D$86:$AG$128,$C124,D$70)</f>
        <v>134.33600000000001</v>
      </c>
      <c r="E54" s="55" cm="1">
        <f t="array" ref="E54">INDEX($D$86:$AG$128,$C124,E$70)</f>
        <v>228.53100000000001</v>
      </c>
      <c r="F54" s="55" cm="1">
        <f t="array" ref="F54">INDEX($D$86:$AG$128,$C124,F$70)</f>
        <v>28.204999999999998</v>
      </c>
      <c r="G54" s="55" cm="1">
        <f t="array" ref="G54">INDEX($D$86:$AG$128,$C124,G$70)</f>
        <v>256.73599999999999</v>
      </c>
      <c r="H54" s="52"/>
      <c r="I54" s="56" t="str" cm="1">
        <f t="array" ref="I54">HYPERLINK(TEXT("#"&amp;INDEX($D$138:$AG$180,$C176,C$70),),INDEX($D$138:$AG$180,$C176,C$70))</f>
        <v>A125244366X</v>
      </c>
      <c r="J54" s="56" t="str" cm="1">
        <f t="array" ref="J54">HYPERLINK(TEXT("#"&amp;INDEX($D$138:$AG$180,$C176,D$70),),INDEX($D$138:$AG$180,$C176,D$70))</f>
        <v>A125239614C</v>
      </c>
      <c r="K54" s="56" t="str" cm="1">
        <f t="array" ref="K54">HYPERLINK(TEXT("#"&amp;INDEX($D$138:$AG$180,$C176,E$70),),INDEX($D$138:$AG$180,$C176,E$70))</f>
        <v>A125246742C</v>
      </c>
      <c r="L54" s="56" t="str" cm="1">
        <f t="array" ref="L54">HYPERLINK(TEXT("#"&amp;INDEX($D$138:$AG$180,$C176,F$70),),INDEX($D$138:$AG$180,$C176,F$70))</f>
        <v>A125249118C</v>
      </c>
      <c r="M54" s="56" t="str" cm="1">
        <f t="array" ref="M54">HYPERLINK(TEXT("#"&amp;INDEX($D$138:$AG$180,$C176,G$70),),INDEX($D$138:$AG$180,$C176,G$70))</f>
        <v>A125241990X</v>
      </c>
      <c r="N54" s="52"/>
      <c r="O54" s="52"/>
      <c r="P54" s="52"/>
      <c r="Q54" s="52"/>
      <c r="R54" s="52"/>
      <c r="S54" s="52"/>
      <c r="T54" s="52"/>
      <c r="U54" s="52"/>
      <c r="V54" s="52"/>
    </row>
    <row r="55" spans="1:23">
      <c r="A55" s="53"/>
      <c r="B55" s="54" t="s">
        <v>4676</v>
      </c>
      <c r="C55" s="55" cm="1">
        <f t="array" ref="C55">INDEX($D$86:$AG$128,$C125,C$70)</f>
        <v>103.502</v>
      </c>
      <c r="D55" s="55" cm="1">
        <f t="array" ref="D55">INDEX($D$86:$AG$128,$C125,D$70)</f>
        <v>112.955</v>
      </c>
      <c r="E55" s="55" cm="1">
        <f t="array" ref="E55">INDEX($D$86:$AG$128,$C125,E$70)</f>
        <v>216.458</v>
      </c>
      <c r="F55" s="55" cm="1">
        <f t="array" ref="F55">INDEX($D$86:$AG$128,$C125,F$70)</f>
        <v>24.446999999999999</v>
      </c>
      <c r="G55" s="55" cm="1">
        <f t="array" ref="G55">INDEX($D$86:$AG$128,$C125,G$70)</f>
        <v>240.905</v>
      </c>
      <c r="H55" s="52"/>
      <c r="I55" s="56" t="str" cm="1">
        <f t="array" ref="I55">HYPERLINK(TEXT("#"&amp;INDEX($D$138:$AG$180,$C177,C$70),),INDEX($D$138:$AG$180,$C177,C$70))</f>
        <v>A125244350F</v>
      </c>
      <c r="J55" s="56" t="str" cm="1">
        <f t="array" ref="J55">HYPERLINK(TEXT("#"&amp;INDEX($D$138:$AG$180,$C177,D$70),),INDEX($D$138:$AG$180,$C177,D$70))</f>
        <v>A125239598R</v>
      </c>
      <c r="K55" s="56" t="str" cm="1">
        <f t="array" ref="K55">HYPERLINK(TEXT("#"&amp;INDEX($D$138:$AG$180,$C177,E$70),),INDEX($D$138:$AG$180,$C177,E$70))</f>
        <v>A125246726C</v>
      </c>
      <c r="L55" s="56" t="str" cm="1">
        <f t="array" ref="L55">HYPERLINK(TEXT("#"&amp;INDEX($D$138:$AG$180,$C177,F$70),),INDEX($D$138:$AG$180,$C177,F$70))</f>
        <v>A125249102K</v>
      </c>
      <c r="M55" s="56" t="str" cm="1">
        <f t="array" ref="M55">HYPERLINK(TEXT("#"&amp;INDEX($D$138:$AG$180,$C177,G$70),),INDEX($D$138:$AG$180,$C177,G$70))</f>
        <v>A125241974X</v>
      </c>
      <c r="N55" s="52"/>
      <c r="O55" s="52"/>
      <c r="P55" s="52"/>
      <c r="Q55" s="52"/>
      <c r="R55" s="52"/>
      <c r="S55" s="52"/>
      <c r="T55" s="52"/>
      <c r="U55" s="52"/>
      <c r="V55" s="52"/>
    </row>
    <row r="56" spans="1:23">
      <c r="A56" s="53"/>
      <c r="B56" s="54" t="s">
        <v>4677</v>
      </c>
      <c r="C56" s="55" cm="1">
        <f t="array" ref="C56">INDEX($D$86:$AG$128,$C126,C$70)</f>
        <v>36.851999999999997</v>
      </c>
      <c r="D56" s="55" cm="1">
        <f t="array" ref="D56">INDEX($D$86:$AG$128,$C126,D$70)</f>
        <v>32.085999999999999</v>
      </c>
      <c r="E56" s="55" cm="1">
        <f t="array" ref="E56">INDEX($D$86:$AG$128,$C126,E$70)</f>
        <v>68.938000000000002</v>
      </c>
      <c r="F56" s="55" cm="1">
        <f t="array" ref="F56">INDEX($D$86:$AG$128,$C126,F$70)</f>
        <v>6.931</v>
      </c>
      <c r="G56" s="55" cm="1">
        <f t="array" ref="G56">INDEX($D$86:$AG$128,$C126,G$70)</f>
        <v>75.87</v>
      </c>
      <c r="H56" s="52"/>
      <c r="I56" s="56" t="str" cm="1">
        <f t="array" ref="I56">HYPERLINK(TEXT("#"&amp;INDEX($D$138:$AG$180,$C178,C$70),),INDEX($D$138:$AG$180,$C178,C$70))</f>
        <v>A125244386J</v>
      </c>
      <c r="J56" s="56" t="str" cm="1">
        <f t="array" ref="J56">HYPERLINK(TEXT("#"&amp;INDEX($D$138:$AG$180,$C178,D$70),),INDEX($D$138:$AG$180,$C178,D$70))</f>
        <v>A125239634L</v>
      </c>
      <c r="K56" s="56" t="str" cm="1">
        <f t="array" ref="K56">HYPERLINK(TEXT("#"&amp;INDEX($D$138:$AG$180,$C178,E$70),),INDEX($D$138:$AG$180,$C178,E$70))</f>
        <v>A125246762L</v>
      </c>
      <c r="L56" s="56" t="str" cm="1">
        <f t="array" ref="L56">HYPERLINK(TEXT("#"&amp;INDEX($D$138:$AG$180,$C178,F$70),),INDEX($D$138:$AG$180,$C178,F$70))</f>
        <v>A125249138L</v>
      </c>
      <c r="M56" s="56" t="str" cm="1">
        <f t="array" ref="M56">HYPERLINK(TEXT("#"&amp;INDEX($D$138:$AG$180,$C178,G$70),),INDEX($D$138:$AG$180,$C178,G$70))</f>
        <v>A125242010X</v>
      </c>
      <c r="N56" s="52"/>
      <c r="O56" s="52"/>
      <c r="P56" s="52"/>
      <c r="Q56" s="52"/>
      <c r="R56" s="52"/>
      <c r="S56" s="52"/>
      <c r="T56" s="52"/>
      <c r="U56" s="52"/>
      <c r="V56" s="52"/>
    </row>
    <row r="57" spans="1:23">
      <c r="A57" s="53"/>
      <c r="B57" s="54" t="s">
        <v>4678</v>
      </c>
      <c r="C57" s="55" cm="1">
        <f t="array" ref="C57">INDEX($D$86:$AG$128,$C127,C$70)</f>
        <v>10.435</v>
      </c>
      <c r="D57" s="55" cm="1">
        <f t="array" ref="D57">INDEX($D$86:$AG$128,$C127,D$70)</f>
        <v>5.7519999999999998</v>
      </c>
      <c r="E57" s="55" cm="1">
        <f t="array" ref="E57">INDEX($D$86:$AG$128,$C127,E$70)</f>
        <v>16.187000000000001</v>
      </c>
      <c r="F57" s="55" cm="1">
        <f t="array" ref="F57">INDEX($D$86:$AG$128,$C127,F$70)</f>
        <v>2.3519999999999999</v>
      </c>
      <c r="G57" s="55" cm="1">
        <f t="array" ref="G57">INDEX($D$86:$AG$128,$C127,G$70)</f>
        <v>18.539000000000001</v>
      </c>
      <c r="H57" s="52"/>
      <c r="I57" s="56" t="str" cm="1">
        <f t="array" ref="I57">HYPERLINK(TEXT("#"&amp;INDEX($D$138:$AG$180,$C179,C$70),),INDEX($D$138:$AG$180,$C179,C$70))</f>
        <v>A125244370R</v>
      </c>
      <c r="J57" s="56" t="str" cm="1">
        <f t="array" ref="J57">HYPERLINK(TEXT("#"&amp;INDEX($D$138:$AG$180,$C179,D$70),),INDEX($D$138:$AG$180,$C179,D$70))</f>
        <v>A125239618L</v>
      </c>
      <c r="K57" s="56" t="str" cm="1">
        <f t="array" ref="K57">HYPERLINK(TEXT("#"&amp;INDEX($D$138:$AG$180,$C179,E$70),),INDEX($D$138:$AG$180,$C179,E$70))</f>
        <v>A125246746L</v>
      </c>
      <c r="L57" s="56" t="str" cm="1">
        <f t="array" ref="L57">HYPERLINK(TEXT("#"&amp;INDEX($D$138:$AG$180,$C179,F$70),),INDEX($D$138:$AG$180,$C179,F$70))</f>
        <v>A125249122V</v>
      </c>
      <c r="M57" s="56" t="str" cm="1">
        <f t="array" ref="M57">HYPERLINK(TEXT("#"&amp;INDEX($D$138:$AG$180,$C179,G$70),),INDEX($D$138:$AG$180,$C179,G$70))</f>
        <v>A125241994J</v>
      </c>
      <c r="N57" s="52"/>
      <c r="O57" s="52"/>
      <c r="P57" s="52"/>
      <c r="Q57" s="52"/>
      <c r="R57" s="52"/>
      <c r="S57" s="52"/>
      <c r="T57" s="52"/>
      <c r="U57" s="52"/>
      <c r="V57" s="52"/>
    </row>
    <row r="58" spans="1:23">
      <c r="A58" s="49" t="s">
        <v>4661</v>
      </c>
      <c r="B58" s="59"/>
      <c r="C58" s="58" cm="1">
        <f t="array" ref="C58">INDEX($D$86:$AG$128,$C128,C$70)</f>
        <v>244.98500000000001</v>
      </c>
      <c r="D58" s="58" cm="1">
        <f t="array" ref="D58">INDEX($D$86:$AG$128,$C128,D$70)</f>
        <v>285.12900000000002</v>
      </c>
      <c r="E58" s="58" cm="1">
        <f t="array" ref="E58">INDEX($D$86:$AG$128,$C128,E$70)</f>
        <v>530.11400000000003</v>
      </c>
      <c r="F58" s="58" cm="1">
        <f t="array" ref="F58">INDEX($D$86:$AG$128,$C128,F$70)</f>
        <v>61.935000000000002</v>
      </c>
      <c r="G58" s="58" cm="1">
        <f t="array" ref="G58">INDEX($D$86:$AG$128,$C128,G$70)</f>
        <v>592.04999999999995</v>
      </c>
      <c r="H58" s="52"/>
      <c r="I58" s="56" t="str" cm="1">
        <f t="array" ref="I58">HYPERLINK(TEXT("#"&amp;INDEX($D$138:$AG$180,$C180,C$70),),INDEX($D$138:$AG$180,$C180,C$70))</f>
        <v>A125244390X</v>
      </c>
      <c r="J58" s="56" t="str" cm="1">
        <f t="array" ref="J58">HYPERLINK(TEXT("#"&amp;INDEX($D$138:$AG$180,$C180,D$70),),INDEX($D$138:$AG$180,$C180,D$70))</f>
        <v>A125239638W</v>
      </c>
      <c r="K58" s="56" t="str" cm="1">
        <f t="array" ref="K58">HYPERLINK(TEXT("#"&amp;INDEX($D$138:$AG$180,$C180,E$70),),INDEX($D$138:$AG$180,$C180,E$70))</f>
        <v>A125246766W</v>
      </c>
      <c r="L58" s="56" t="str" cm="1">
        <f t="array" ref="L58">HYPERLINK(TEXT("#"&amp;INDEX($D$138:$AG$180,$C180,F$70),),INDEX($D$138:$AG$180,$C180,F$70))</f>
        <v>A125249142C</v>
      </c>
      <c r="M58" s="56" t="str" cm="1">
        <f t="array" ref="M58">HYPERLINK(TEXT("#"&amp;INDEX($D$138:$AG$180,$C180,G$70),),INDEX($D$138:$AG$180,$C180,G$70))</f>
        <v>A125242014J</v>
      </c>
      <c r="N58" s="52"/>
      <c r="O58" s="52"/>
      <c r="P58" s="52"/>
      <c r="Q58" s="52"/>
      <c r="R58" s="52"/>
      <c r="S58" s="52"/>
      <c r="T58" s="52"/>
      <c r="U58" s="52"/>
      <c r="V58" s="52"/>
    </row>
    <row r="59" spans="1:23">
      <c r="A59" s="60"/>
      <c r="B59" s="61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</row>
    <row r="60" spans="1:23">
      <c r="A60" s="60"/>
      <c r="B60" s="61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</row>
    <row r="61" spans="1:23">
      <c r="A61" s="62" t="str">
        <f ca="1">Contents!B27</f>
        <v>© Commonwealth of Australia 2024</v>
      </c>
      <c r="B61" s="63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</row>
    <row r="62" spans="1:23">
      <c r="A62" s="62"/>
      <c r="B62" s="63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</row>
    <row r="63" spans="1:23" hidden="1">
      <c r="A63" s="64"/>
      <c r="B63" s="65" t="s">
        <v>4657</v>
      </c>
      <c r="C63" s="66">
        <v>1</v>
      </c>
      <c r="D63" s="67"/>
      <c r="E63" s="67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</row>
    <row r="64" spans="1:23" hidden="1">
      <c r="A64" s="64"/>
      <c r="B64" s="65" t="s">
        <v>4681</v>
      </c>
      <c r="C64" s="66">
        <v>6</v>
      </c>
      <c r="D64" s="67"/>
      <c r="E64" s="67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</row>
    <row r="65" spans="1:33" hidden="1">
      <c r="A65" s="64"/>
      <c r="B65" s="65" t="s">
        <v>4682</v>
      </c>
      <c r="C65" s="66">
        <v>11</v>
      </c>
      <c r="D65" s="67"/>
      <c r="E65" s="67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</row>
    <row r="66" spans="1:33" hidden="1">
      <c r="A66" s="64"/>
      <c r="B66" s="65" t="s">
        <v>4683</v>
      </c>
      <c r="C66" s="66">
        <v>16</v>
      </c>
      <c r="D66" s="67"/>
      <c r="E66" s="67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</row>
    <row r="67" spans="1:33" hidden="1">
      <c r="A67" s="64"/>
      <c r="B67" s="65" t="s">
        <v>4684</v>
      </c>
      <c r="C67" s="66">
        <v>21</v>
      </c>
      <c r="D67" s="67"/>
      <c r="E67" s="67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</row>
    <row r="68" spans="1:33" hidden="1">
      <c r="A68" s="64"/>
      <c r="B68" s="65" t="s">
        <v>4685</v>
      </c>
      <c r="C68" s="66">
        <v>26</v>
      </c>
      <c r="D68" s="67"/>
      <c r="E68" s="67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</row>
    <row r="69" spans="1:33" hidden="1">
      <c r="A69" s="64"/>
      <c r="B69" s="68"/>
      <c r="C69" s="67"/>
      <c r="D69" s="67"/>
      <c r="E69" s="67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</row>
    <row r="70" spans="1:33" hidden="1">
      <c r="A70" s="64"/>
      <c r="B70" s="69"/>
      <c r="C70" s="66">
        <f>VLOOKUP(C10,B63:C68,2,FALSE)</f>
        <v>1</v>
      </c>
      <c r="D70" s="66">
        <f>C70+1</f>
        <v>2</v>
      </c>
      <c r="E70" s="66">
        <f>D70+1</f>
        <v>3</v>
      </c>
      <c r="F70" s="66">
        <f t="shared" ref="F70:G70" si="0">E70+1</f>
        <v>4</v>
      </c>
      <c r="G70" s="66">
        <f t="shared" si="0"/>
        <v>5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</row>
    <row r="71" spans="1:33" hidden="1">
      <c r="A71" s="64"/>
      <c r="B71" s="63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</row>
    <row r="72" spans="1:33" hidden="1">
      <c r="A72" s="64"/>
      <c r="B72" s="63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</row>
    <row r="73" spans="1:33" hidden="1">
      <c r="A73" s="64"/>
      <c r="B73" s="63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</row>
    <row r="74" spans="1:33" hidden="1">
      <c r="A74" s="64"/>
      <c r="B74" s="63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</row>
    <row r="75" spans="1:33" hidden="1">
      <c r="A75" s="64"/>
      <c r="B75" s="63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</row>
    <row r="76" spans="1:33" hidden="1">
      <c r="A76" s="64"/>
      <c r="B76" s="63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</row>
    <row r="77" spans="1:33" hidden="1">
      <c r="A77" s="64"/>
      <c r="B77" s="63"/>
      <c r="C77" s="63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</row>
    <row r="78" spans="1:33" hidden="1">
      <c r="A78" s="64"/>
      <c r="B78" s="63"/>
      <c r="C78" s="63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</row>
    <row r="79" spans="1:33" hidden="1">
      <c r="A79" s="64"/>
      <c r="B79" s="63"/>
      <c r="C79" s="63"/>
      <c r="D79" s="66">
        <v>1</v>
      </c>
      <c r="E79" s="66">
        <v>2</v>
      </c>
      <c r="F79" s="66">
        <v>3</v>
      </c>
      <c r="G79" s="66">
        <v>4</v>
      </c>
      <c r="H79" s="66">
        <v>5</v>
      </c>
      <c r="I79" s="66">
        <v>6</v>
      </c>
      <c r="J79" s="66">
        <v>7</v>
      </c>
      <c r="K79" s="66">
        <v>8</v>
      </c>
      <c r="L79" s="66">
        <v>9</v>
      </c>
      <c r="M79" s="66">
        <v>10</v>
      </c>
      <c r="N79" s="66">
        <v>11</v>
      </c>
      <c r="O79" s="66">
        <v>12</v>
      </c>
      <c r="P79" s="66">
        <v>13</v>
      </c>
      <c r="Q79" s="66">
        <v>14</v>
      </c>
      <c r="R79" s="66">
        <v>15</v>
      </c>
      <c r="S79" s="66">
        <v>16</v>
      </c>
      <c r="T79" s="66">
        <v>17</v>
      </c>
      <c r="U79" s="66">
        <v>18</v>
      </c>
      <c r="V79" s="66">
        <v>19</v>
      </c>
      <c r="W79" s="66">
        <v>20</v>
      </c>
      <c r="X79" s="66">
        <v>21</v>
      </c>
      <c r="Y79" s="66">
        <v>22</v>
      </c>
      <c r="Z79" s="66">
        <v>23</v>
      </c>
      <c r="AA79" s="66">
        <v>24</v>
      </c>
      <c r="AB79" s="66">
        <v>25</v>
      </c>
      <c r="AC79" s="66">
        <v>26</v>
      </c>
      <c r="AD79" s="66">
        <v>27</v>
      </c>
      <c r="AE79" s="66">
        <v>28</v>
      </c>
      <c r="AF79" s="66">
        <v>29</v>
      </c>
      <c r="AG79" s="66">
        <v>30</v>
      </c>
    </row>
    <row r="80" spans="1:33" ht="15" hidden="1" customHeight="1">
      <c r="A80" s="36"/>
      <c r="B80" s="36"/>
      <c r="C80" s="36"/>
      <c r="D80" s="84" t="s">
        <v>4657</v>
      </c>
      <c r="E80" s="84"/>
      <c r="F80" s="84"/>
      <c r="G80" s="84"/>
      <c r="H80" s="84"/>
      <c r="I80" s="84" t="s">
        <v>4686</v>
      </c>
      <c r="J80" s="84"/>
      <c r="K80" s="84"/>
      <c r="L80" s="84"/>
      <c r="M80" s="84"/>
      <c r="N80" s="84" t="s">
        <v>4687</v>
      </c>
      <c r="O80" s="84"/>
      <c r="P80" s="84"/>
      <c r="Q80" s="84"/>
      <c r="R80" s="84"/>
      <c r="S80" s="84" t="s">
        <v>4688</v>
      </c>
      <c r="T80" s="84"/>
      <c r="U80" s="84"/>
      <c r="V80" s="84"/>
      <c r="W80" s="84"/>
      <c r="X80" s="84" t="s">
        <v>4689</v>
      </c>
      <c r="Y80" s="84"/>
      <c r="Z80" s="84"/>
      <c r="AA80" s="84"/>
      <c r="AB80" s="84"/>
      <c r="AC80" s="84" t="s">
        <v>4685</v>
      </c>
      <c r="AD80" s="84"/>
      <c r="AE80" s="84"/>
      <c r="AF80" s="84"/>
      <c r="AG80" s="84"/>
    </row>
    <row r="81" spans="1:33" hidden="1">
      <c r="A81" s="36"/>
      <c r="B81" s="36"/>
      <c r="C81" s="36"/>
      <c r="D81" s="85" t="s">
        <v>4659</v>
      </c>
      <c r="E81" s="85"/>
      <c r="F81" s="85"/>
      <c r="G81" s="87" t="s">
        <v>4660</v>
      </c>
      <c r="H81" s="87" t="s">
        <v>4661</v>
      </c>
      <c r="I81" s="85" t="s">
        <v>4659</v>
      </c>
      <c r="J81" s="85"/>
      <c r="K81" s="85"/>
      <c r="L81" s="87" t="s">
        <v>4660</v>
      </c>
      <c r="M81" s="87" t="s">
        <v>4661</v>
      </c>
      <c r="N81" s="85" t="s">
        <v>4659</v>
      </c>
      <c r="O81" s="85"/>
      <c r="P81" s="85"/>
      <c r="Q81" s="87" t="s">
        <v>4660</v>
      </c>
      <c r="R81" s="87" t="s">
        <v>4661</v>
      </c>
      <c r="S81" s="85" t="s">
        <v>4659</v>
      </c>
      <c r="T81" s="85"/>
      <c r="U81" s="85"/>
      <c r="V81" s="87" t="s">
        <v>4660</v>
      </c>
      <c r="W81" s="87" t="s">
        <v>4661</v>
      </c>
      <c r="X81" s="85" t="s">
        <v>4659</v>
      </c>
      <c r="Y81" s="85"/>
      <c r="Z81" s="85"/>
      <c r="AA81" s="87" t="s">
        <v>4660</v>
      </c>
      <c r="AB81" s="87" t="s">
        <v>4661</v>
      </c>
      <c r="AC81" s="85" t="s">
        <v>4659</v>
      </c>
      <c r="AD81" s="85"/>
      <c r="AE81" s="85"/>
      <c r="AF81" s="87" t="s">
        <v>4660</v>
      </c>
      <c r="AG81" s="87" t="s">
        <v>4661</v>
      </c>
    </row>
    <row r="82" spans="1:33" ht="56.25" hidden="1">
      <c r="A82" s="36"/>
      <c r="B82" s="36"/>
      <c r="C82" s="36"/>
      <c r="D82" s="44" t="s">
        <v>4662</v>
      </c>
      <c r="E82" s="44" t="s">
        <v>4663</v>
      </c>
      <c r="F82" s="42" t="s">
        <v>4661</v>
      </c>
      <c r="G82" s="86"/>
      <c r="H82" s="86"/>
      <c r="I82" s="44" t="s">
        <v>4662</v>
      </c>
      <c r="J82" s="44" t="s">
        <v>4663</v>
      </c>
      <c r="K82" s="42" t="s">
        <v>4661</v>
      </c>
      <c r="L82" s="86"/>
      <c r="M82" s="86"/>
      <c r="N82" s="44" t="s">
        <v>4662</v>
      </c>
      <c r="O82" s="44" t="s">
        <v>4663</v>
      </c>
      <c r="P82" s="42" t="s">
        <v>4661</v>
      </c>
      <c r="Q82" s="86"/>
      <c r="R82" s="86"/>
      <c r="S82" s="44" t="s">
        <v>4662</v>
      </c>
      <c r="T82" s="44" t="s">
        <v>4663</v>
      </c>
      <c r="U82" s="42" t="s">
        <v>4661</v>
      </c>
      <c r="V82" s="86"/>
      <c r="W82" s="86"/>
      <c r="X82" s="44" t="s">
        <v>4662</v>
      </c>
      <c r="Y82" s="44" t="s">
        <v>4663</v>
      </c>
      <c r="Z82" s="42" t="s">
        <v>4661</v>
      </c>
      <c r="AA82" s="86"/>
      <c r="AB82" s="86"/>
      <c r="AC82" s="44" t="s">
        <v>4662</v>
      </c>
      <c r="AD82" s="44" t="s">
        <v>4663</v>
      </c>
      <c r="AE82" s="42" t="s">
        <v>4661</v>
      </c>
      <c r="AF82" s="86"/>
      <c r="AG82" s="86"/>
    </row>
    <row r="83" spans="1:33" hidden="1">
      <c r="A83" s="36"/>
      <c r="B83" s="36"/>
      <c r="C83" s="36"/>
      <c r="D83" s="45" t="s">
        <v>4664</v>
      </c>
      <c r="E83" s="45" t="s">
        <v>4664</v>
      </c>
      <c r="F83" s="45" t="s">
        <v>4664</v>
      </c>
      <c r="G83" s="45" t="s">
        <v>4664</v>
      </c>
      <c r="H83" s="45" t="s">
        <v>4664</v>
      </c>
      <c r="I83" s="45" t="s">
        <v>4664</v>
      </c>
      <c r="J83" s="45" t="s">
        <v>4664</v>
      </c>
      <c r="K83" s="45" t="s">
        <v>4664</v>
      </c>
      <c r="L83" s="45" t="s">
        <v>4664</v>
      </c>
      <c r="M83" s="45" t="s">
        <v>4664</v>
      </c>
      <c r="N83" s="45" t="s">
        <v>4664</v>
      </c>
      <c r="O83" s="45" t="s">
        <v>4664</v>
      </c>
      <c r="P83" s="45" t="s">
        <v>4664</v>
      </c>
      <c r="Q83" s="45" t="s">
        <v>4664</v>
      </c>
      <c r="R83" s="45" t="s">
        <v>4664</v>
      </c>
      <c r="S83" s="45" t="s">
        <v>4664</v>
      </c>
      <c r="T83" s="45" t="s">
        <v>4664</v>
      </c>
      <c r="U83" s="45" t="s">
        <v>4664</v>
      </c>
      <c r="V83" s="45" t="s">
        <v>4664</v>
      </c>
      <c r="W83" s="45" t="s">
        <v>4664</v>
      </c>
      <c r="X83" s="45" t="s">
        <v>4664</v>
      </c>
      <c r="Y83" s="45" t="s">
        <v>4664</v>
      </c>
      <c r="Z83" s="45" t="s">
        <v>4664</v>
      </c>
      <c r="AA83" s="45" t="s">
        <v>4664</v>
      </c>
      <c r="AB83" s="45" t="s">
        <v>4664</v>
      </c>
      <c r="AC83" s="45" t="s">
        <v>4664</v>
      </c>
      <c r="AD83" s="45" t="s">
        <v>4664</v>
      </c>
      <c r="AE83" s="45" t="s">
        <v>4664</v>
      </c>
      <c r="AF83" s="45" t="s">
        <v>4664</v>
      </c>
      <c r="AG83" s="45" t="s">
        <v>4664</v>
      </c>
    </row>
    <row r="84" spans="1:33" hidden="1">
      <c r="A84" s="46" t="s">
        <v>4665</v>
      </c>
      <c r="B84" s="46"/>
      <c r="C84" s="36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</row>
    <row r="85" spans="1:33" hidden="1">
      <c r="A85" s="49" t="s">
        <v>4666</v>
      </c>
      <c r="B85" s="50"/>
      <c r="C85" s="36"/>
      <c r="D85" s="45"/>
      <c r="E85" s="45"/>
      <c r="F85" s="45"/>
      <c r="G85" s="48"/>
      <c r="H85" s="70"/>
      <c r="I85" s="45"/>
      <c r="J85" s="45"/>
      <c r="K85" s="45"/>
      <c r="L85" s="48"/>
      <c r="M85" s="70"/>
      <c r="N85" s="45"/>
      <c r="O85" s="45"/>
      <c r="P85" s="45"/>
      <c r="Q85" s="48"/>
      <c r="R85" s="70"/>
      <c r="S85" s="45"/>
      <c r="T85" s="45"/>
      <c r="U85" s="45"/>
      <c r="V85" s="48"/>
      <c r="W85" s="70"/>
      <c r="X85" s="45"/>
      <c r="Y85" s="45"/>
      <c r="Z85" s="45"/>
      <c r="AA85" s="48"/>
      <c r="AB85" s="70"/>
      <c r="AC85" s="45"/>
      <c r="AD85" s="45"/>
      <c r="AE85" s="45"/>
      <c r="AF85" s="48"/>
      <c r="AG85" s="70"/>
    </row>
    <row r="86" spans="1:33" hidden="1">
      <c r="A86" s="53"/>
      <c r="B86" s="54" t="s">
        <v>4667</v>
      </c>
      <c r="C86" s="65">
        <v>1</v>
      </c>
      <c r="D86" s="55">
        <f>A125232494V_Latest</f>
        <v>356.88900000000001</v>
      </c>
      <c r="E86" s="55">
        <f>A125227742X_Latest</f>
        <v>409.83800000000002</v>
      </c>
      <c r="F86" s="55">
        <f>A125234870X_Latest</f>
        <v>766.726</v>
      </c>
      <c r="G86" s="55">
        <f>A125237246X_Latest</f>
        <v>74.635999999999996</v>
      </c>
      <c r="H86" s="55">
        <f>A125230118C_Latest</f>
        <v>841.36199999999997</v>
      </c>
      <c r="I86" s="55">
        <f>A125233682W_Latest</f>
        <v>353.44600000000003</v>
      </c>
      <c r="J86" s="55">
        <f>A125228930A_Latest</f>
        <v>393.23200000000003</v>
      </c>
      <c r="K86" s="55">
        <f>A125236058W_Latest</f>
        <v>746.678</v>
      </c>
      <c r="L86" s="55">
        <f>A125238434A_Latest</f>
        <v>72.548000000000002</v>
      </c>
      <c r="M86" s="55">
        <f>A125231306F_Latest</f>
        <v>819.22699999999998</v>
      </c>
      <c r="N86" s="55">
        <f>A125232890W_Latest</f>
        <v>149.88499999999999</v>
      </c>
      <c r="O86" s="55">
        <f>A125228138W_Latest</f>
        <v>187.459</v>
      </c>
      <c r="P86" s="55">
        <f>A125235266W_Latest</f>
        <v>337.34300000000002</v>
      </c>
      <c r="Q86" s="55">
        <f>A125237642A_Latest</f>
        <v>31.239000000000001</v>
      </c>
      <c r="R86" s="55">
        <f>A125230514F_Latest</f>
        <v>368.58199999999999</v>
      </c>
      <c r="S86" s="55">
        <f>A125234078V_Latest</f>
        <v>134.18799999999999</v>
      </c>
      <c r="T86" s="55">
        <f>A125229326X_Latest</f>
        <v>133.46299999999999</v>
      </c>
      <c r="U86" s="55">
        <f>A125236454X_Latest</f>
        <v>267.65100000000001</v>
      </c>
      <c r="V86" s="55">
        <f>A125238830C_Latest</f>
        <v>32.579000000000001</v>
      </c>
      <c r="W86" s="55">
        <f>A125231702J_Latest</f>
        <v>300.23</v>
      </c>
      <c r="X86" s="55">
        <f>A125234474W_Latest</f>
        <v>69.373000000000005</v>
      </c>
      <c r="Y86" s="55">
        <f>A125229722A_Latest</f>
        <v>72.31</v>
      </c>
      <c r="Z86" s="55">
        <f>A125236850A_Latest</f>
        <v>141.684</v>
      </c>
      <c r="AA86" s="55">
        <f>A125239226A_Latest</f>
        <v>8.7309999999999999</v>
      </c>
      <c r="AB86" s="55">
        <f>A125232098T_Latest</f>
        <v>150.41399999999999</v>
      </c>
      <c r="AC86" s="55">
        <f>A125233286V_Latest</f>
        <v>3.4430000000000001</v>
      </c>
      <c r="AD86" s="55">
        <f>A125228534X_Latest</f>
        <v>16.605</v>
      </c>
      <c r="AE86" s="55">
        <f>A125235662X_Latest</f>
        <v>20.047999999999998</v>
      </c>
      <c r="AF86" s="55">
        <f>A125238038X_Latest</f>
        <v>2.0870000000000002</v>
      </c>
      <c r="AG86" s="55">
        <f>A125230910J_Latest</f>
        <v>22.135000000000002</v>
      </c>
    </row>
    <row r="87" spans="1:33" hidden="1">
      <c r="A87" s="53"/>
      <c r="B87" s="54" t="s">
        <v>4668</v>
      </c>
      <c r="C87" s="65">
        <v>2</v>
      </c>
      <c r="D87" s="55">
        <f>A125232474K_Latest</f>
        <v>62.546999999999997</v>
      </c>
      <c r="E87" s="55">
        <f>A125227722R_Latest</f>
        <v>60.57</v>
      </c>
      <c r="F87" s="55">
        <f>A125234850R_Latest</f>
        <v>123.117</v>
      </c>
      <c r="G87" s="55">
        <f>A125237226R_Latest</f>
        <v>25.352</v>
      </c>
      <c r="H87" s="55">
        <f>A125230098F_Latest</f>
        <v>148.46899999999999</v>
      </c>
      <c r="I87" s="55">
        <f>A125233662L_Latest</f>
        <v>56.965000000000003</v>
      </c>
      <c r="J87" s="55">
        <f>A125228910T_Latest</f>
        <v>49.500999999999998</v>
      </c>
      <c r="K87" s="55">
        <f>A125236038L_Latest</f>
        <v>106.46599999999999</v>
      </c>
      <c r="L87" s="55">
        <f>A125238414T_Latest</f>
        <v>23.698</v>
      </c>
      <c r="M87" s="55">
        <f>A125231286J_Latest</f>
        <v>130.16399999999999</v>
      </c>
      <c r="N87" s="55">
        <f>A125232870L_Latest</f>
        <v>5.1680000000000001</v>
      </c>
      <c r="O87" s="55">
        <f>A125228118L_Latest</f>
        <v>3.0840000000000001</v>
      </c>
      <c r="P87" s="55">
        <f>A125235246L_Latest</f>
        <v>8.2520000000000007</v>
      </c>
      <c r="Q87" s="55">
        <f>A125237622T_Latest</f>
        <v>0.84099999999999997</v>
      </c>
      <c r="R87" s="55">
        <f>A125230494J_Latest</f>
        <v>9.093</v>
      </c>
      <c r="S87" s="55">
        <f>A125234058K_Latest</f>
        <v>24.931000000000001</v>
      </c>
      <c r="T87" s="55">
        <f>A125229306R_Latest</f>
        <v>20.867000000000001</v>
      </c>
      <c r="U87" s="55">
        <f>A125236434R_Latest</f>
        <v>45.798000000000002</v>
      </c>
      <c r="V87" s="55">
        <f>A125238810V_Latest</f>
        <v>14.601000000000001</v>
      </c>
      <c r="W87" s="55">
        <f>A125231682K_Latest</f>
        <v>60.399000000000001</v>
      </c>
      <c r="X87" s="55">
        <f>A125234454L_Latest</f>
        <v>26.866</v>
      </c>
      <c r="Y87" s="55">
        <f>A125229702T_Latest</f>
        <v>25.55</v>
      </c>
      <c r="Z87" s="55">
        <f>A125236830T_Latest</f>
        <v>52.415999999999997</v>
      </c>
      <c r="AA87" s="55">
        <f>A125239206T_Latest</f>
        <v>8.2569999999999997</v>
      </c>
      <c r="AB87" s="55">
        <f>A125232078J_Latest</f>
        <v>60.671999999999997</v>
      </c>
      <c r="AC87" s="55">
        <f>A125233266K_Latest</f>
        <v>5.5819999999999999</v>
      </c>
      <c r="AD87" s="55">
        <f>A125228514R_Latest</f>
        <v>11.069000000000001</v>
      </c>
      <c r="AE87" s="55">
        <f>A125235642R_Latest</f>
        <v>16.651</v>
      </c>
      <c r="AF87" s="55">
        <f>A125238018R_Latest</f>
        <v>1.6539999999999999</v>
      </c>
      <c r="AG87" s="55">
        <f>A125230890K_Latest</f>
        <v>18.305</v>
      </c>
    </row>
    <row r="88" spans="1:33" hidden="1">
      <c r="A88" s="49" t="s">
        <v>4669</v>
      </c>
      <c r="B88" s="50"/>
      <c r="C88" s="65">
        <v>3</v>
      </c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</row>
    <row r="89" spans="1:33" hidden="1">
      <c r="A89" s="53"/>
      <c r="B89" s="54" t="s">
        <v>4670</v>
      </c>
      <c r="C89" s="65">
        <v>4</v>
      </c>
      <c r="D89" s="55">
        <f>A125232498C_Latest</f>
        <v>121.60899999999999</v>
      </c>
      <c r="E89" s="55">
        <f>A125227746J_Latest</f>
        <v>183.31700000000001</v>
      </c>
      <c r="F89" s="55">
        <f>A125234874J_Latest</f>
        <v>304.92599999999999</v>
      </c>
      <c r="G89" s="55">
        <f>A125237250R_Latest</f>
        <v>33.182000000000002</v>
      </c>
      <c r="H89" s="55">
        <f>A125230122V_Latest</f>
        <v>338.108</v>
      </c>
      <c r="I89" s="55">
        <f>A125233686F_Latest</f>
        <v>115.741</v>
      </c>
      <c r="J89" s="55">
        <f>A125228934K_Latest</f>
        <v>167.602</v>
      </c>
      <c r="K89" s="55">
        <f>A125236062L_Latest</f>
        <v>283.34300000000002</v>
      </c>
      <c r="L89" s="55">
        <f>A125238438K_Latest</f>
        <v>31.172000000000001</v>
      </c>
      <c r="M89" s="55">
        <f>A125231310W_Latest</f>
        <v>314.51499999999999</v>
      </c>
      <c r="N89" s="55">
        <f>A125232894F_Latest</f>
        <v>57.868000000000002</v>
      </c>
      <c r="O89" s="55">
        <f>A125228142L_Latest</f>
        <v>98.376000000000005</v>
      </c>
      <c r="P89" s="55">
        <f>A125235270L_Latest</f>
        <v>156.245</v>
      </c>
      <c r="Q89" s="55">
        <f>A125237646K_Latest</f>
        <v>17.233000000000001</v>
      </c>
      <c r="R89" s="55">
        <f>A125230518R_Latest</f>
        <v>173.477</v>
      </c>
      <c r="S89" s="55">
        <f>A125234082K_Latest</f>
        <v>31.123999999999999</v>
      </c>
      <c r="T89" s="55">
        <f>A125229330R_Latest</f>
        <v>40.645000000000003</v>
      </c>
      <c r="U89" s="55">
        <f>A125236458J_Latest</f>
        <v>71.769000000000005</v>
      </c>
      <c r="V89" s="55">
        <f>A125238834L_Latest</f>
        <v>8.6199999999999992</v>
      </c>
      <c r="W89" s="55">
        <f>A125231706T_Latest</f>
        <v>80.388000000000005</v>
      </c>
      <c r="X89" s="55">
        <f>A125234478F_Latest</f>
        <v>26.748999999999999</v>
      </c>
      <c r="Y89" s="55">
        <f>A125229726K_Latest</f>
        <v>28.58</v>
      </c>
      <c r="Z89" s="55">
        <f>A125236854K_Latest</f>
        <v>55.329000000000001</v>
      </c>
      <c r="AA89" s="55">
        <f>A125239230T_Latest</f>
        <v>5.32</v>
      </c>
      <c r="AB89" s="55">
        <f>A125232102W_Latest</f>
        <v>60.65</v>
      </c>
      <c r="AC89" s="55">
        <f>A125233290K_Latest</f>
        <v>5.8680000000000003</v>
      </c>
      <c r="AD89" s="55">
        <f>A125228538J_Latest</f>
        <v>15.715</v>
      </c>
      <c r="AE89" s="55">
        <f>A125235666J_Latest</f>
        <v>21.582999999999998</v>
      </c>
      <c r="AF89" s="55">
        <f>A125238042R_Latest</f>
        <v>2.0089999999999999</v>
      </c>
      <c r="AG89" s="55">
        <f>A125230914T_Latest</f>
        <v>23.593</v>
      </c>
    </row>
    <row r="90" spans="1:33" hidden="1">
      <c r="A90" s="53"/>
      <c r="B90" s="54" t="s">
        <v>4671</v>
      </c>
      <c r="C90" s="65">
        <v>5</v>
      </c>
      <c r="D90" s="55">
        <f>A125232502J_Latest</f>
        <v>73.256</v>
      </c>
      <c r="E90" s="55">
        <f>A125227750X_Latest</f>
        <v>73.406999999999996</v>
      </c>
      <c r="F90" s="55">
        <f>A125234878T_Latest</f>
        <v>146.66300000000001</v>
      </c>
      <c r="G90" s="55">
        <f>A125237254X_Latest</f>
        <v>9.3010000000000002</v>
      </c>
      <c r="H90" s="55">
        <f>A125230126C_Latest</f>
        <v>155.964</v>
      </c>
      <c r="I90" s="55">
        <f>A125233690W_Latest</f>
        <v>71.894999999999996</v>
      </c>
      <c r="J90" s="55">
        <f>A125228938V_Latest</f>
        <v>70.335999999999999</v>
      </c>
      <c r="K90" s="55">
        <f>A125236066W_Latest</f>
        <v>142.23099999999999</v>
      </c>
      <c r="L90" s="55">
        <f>A125238442A_Latest</f>
        <v>9.3010000000000002</v>
      </c>
      <c r="M90" s="55">
        <f>A125231314F_Latest</f>
        <v>151.53200000000001</v>
      </c>
      <c r="N90" s="55">
        <f>A125232898R_Latest</f>
        <v>25.015999999999998</v>
      </c>
      <c r="O90" s="55">
        <f>A125228146W_Latest</f>
        <v>23.134</v>
      </c>
      <c r="P90" s="55">
        <f>A125235274W_Latest</f>
        <v>48.15</v>
      </c>
      <c r="Q90" s="55">
        <f>A125237650A_Latest</f>
        <v>0.74399999999999999</v>
      </c>
      <c r="R90" s="55">
        <f>A125230522F_Latest</f>
        <v>48.893999999999998</v>
      </c>
      <c r="S90" s="55">
        <f>A125234086V_Latest</f>
        <v>24.882000000000001</v>
      </c>
      <c r="T90" s="55">
        <f>A125229334X_Latest</f>
        <v>24.483000000000001</v>
      </c>
      <c r="U90" s="55">
        <f>A125236462X_Latest</f>
        <v>49.363999999999997</v>
      </c>
      <c r="V90" s="55">
        <f>A125238838W_Latest</f>
        <v>5.7759999999999998</v>
      </c>
      <c r="W90" s="55">
        <f>A125231710J_Latest</f>
        <v>55.14</v>
      </c>
      <c r="X90" s="55">
        <f>A125234482W_Latest</f>
        <v>21.997</v>
      </c>
      <c r="Y90" s="55">
        <f>A125229730A_Latest</f>
        <v>22.72</v>
      </c>
      <c r="Z90" s="55">
        <f>A125236858V_Latest</f>
        <v>44.716999999999999</v>
      </c>
      <c r="AA90" s="55">
        <f>A125239234A_Latest</f>
        <v>2.7810000000000001</v>
      </c>
      <c r="AB90" s="55">
        <f>A125232106F_Latest</f>
        <v>47.497999999999998</v>
      </c>
      <c r="AC90" s="55">
        <f>A125233294V_Latest</f>
        <v>1.361</v>
      </c>
      <c r="AD90" s="55">
        <f>A125228542X_Latest</f>
        <v>3.0710000000000002</v>
      </c>
      <c r="AE90" s="55">
        <f>A125235670X_Latest</f>
        <v>4.4320000000000004</v>
      </c>
      <c r="AF90" s="55">
        <f>A125238046X_Latest</f>
        <v>0</v>
      </c>
      <c r="AG90" s="55">
        <f>A125230918A_Latest</f>
        <v>4.4320000000000004</v>
      </c>
    </row>
    <row r="91" spans="1:33" hidden="1">
      <c r="A91" s="53"/>
      <c r="B91" s="54" t="s">
        <v>4672</v>
      </c>
      <c r="C91" s="65">
        <v>6</v>
      </c>
      <c r="D91" s="55">
        <f>A125232478V_Latest</f>
        <v>132.233</v>
      </c>
      <c r="E91" s="55">
        <f>A125227726X_Latest</f>
        <v>123.69</v>
      </c>
      <c r="F91" s="55">
        <f>A125234854X_Latest</f>
        <v>255.922</v>
      </c>
      <c r="G91" s="55">
        <f>A125237230F_Latest</f>
        <v>28.013000000000002</v>
      </c>
      <c r="H91" s="55">
        <f>A125230102K_Latest</f>
        <v>283.93599999999998</v>
      </c>
      <c r="I91" s="55">
        <f>A125233666W_Latest</f>
        <v>132.172</v>
      </c>
      <c r="J91" s="55">
        <f>A125228914A_Latest</f>
        <v>118.54</v>
      </c>
      <c r="K91" s="55">
        <f>A125236042C_Latest</f>
        <v>250.71199999999999</v>
      </c>
      <c r="L91" s="55">
        <f>A125238418A_Latest</f>
        <v>26.646999999999998</v>
      </c>
      <c r="M91" s="55">
        <f>A125231290X_Latest</f>
        <v>277.35899999999998</v>
      </c>
      <c r="N91" s="55">
        <f>A125232874W_Latest</f>
        <v>44.142000000000003</v>
      </c>
      <c r="O91" s="55">
        <f>A125228122C_Latest</f>
        <v>43.54</v>
      </c>
      <c r="P91" s="55">
        <f>A125235250C_Latest</f>
        <v>87.680999999999997</v>
      </c>
      <c r="Q91" s="55">
        <f>A125237626A_Latest</f>
        <v>7.6219999999999999</v>
      </c>
      <c r="R91" s="55">
        <f>A125230498T_Latest</f>
        <v>95.302999999999997</v>
      </c>
      <c r="S91" s="55">
        <f>A125234062A_Latest</f>
        <v>61.405000000000001</v>
      </c>
      <c r="T91" s="55">
        <f>A125229310F_Latest</f>
        <v>47.192999999999998</v>
      </c>
      <c r="U91" s="55">
        <f>A125236438X_Latest</f>
        <v>108.598</v>
      </c>
      <c r="V91" s="55">
        <f>A125238814C_Latest</f>
        <v>15.208</v>
      </c>
      <c r="W91" s="55">
        <f>A125231686V_Latest</f>
        <v>123.806</v>
      </c>
      <c r="X91" s="55">
        <f>A125234458W_Latest</f>
        <v>26.625</v>
      </c>
      <c r="Y91" s="55">
        <f>A125229706A_Latest</f>
        <v>27.808</v>
      </c>
      <c r="Z91" s="55">
        <f>A125236834A_Latest</f>
        <v>54.433</v>
      </c>
      <c r="AA91" s="55">
        <f>A125239210J_Latest</f>
        <v>3.8170000000000002</v>
      </c>
      <c r="AB91" s="55">
        <f>A125232082X_Latest</f>
        <v>58.25</v>
      </c>
      <c r="AC91" s="55">
        <f>A125233270A_Latest</f>
        <v>6.0999999999999999E-2</v>
      </c>
      <c r="AD91" s="55">
        <f>A125228518X_Latest</f>
        <v>5.149</v>
      </c>
      <c r="AE91" s="55">
        <f>A125235646X_Latest</f>
        <v>5.21</v>
      </c>
      <c r="AF91" s="55">
        <f>A125238022F_Latest</f>
        <v>1.3660000000000001</v>
      </c>
      <c r="AG91" s="55">
        <f>A125230894V_Latest</f>
        <v>6.5759999999999996</v>
      </c>
    </row>
    <row r="92" spans="1:33" hidden="1">
      <c r="A92" s="53"/>
      <c r="B92" s="54" t="s">
        <v>4673</v>
      </c>
      <c r="C92" s="65">
        <v>7</v>
      </c>
      <c r="D92" s="55">
        <f>A125232482K_Latest</f>
        <v>92.337999999999994</v>
      </c>
      <c r="E92" s="55">
        <f>A125227730R_Latest</f>
        <v>89.995000000000005</v>
      </c>
      <c r="F92" s="55">
        <f>A125234858J_Latest</f>
        <v>182.33199999999999</v>
      </c>
      <c r="G92" s="55">
        <f>A125237234R_Latest</f>
        <v>29.491</v>
      </c>
      <c r="H92" s="55">
        <f>A125230106V_Latest</f>
        <v>211.82400000000001</v>
      </c>
      <c r="I92" s="55">
        <f>A125233670L_Latest</f>
        <v>90.602000000000004</v>
      </c>
      <c r="J92" s="55">
        <f>A125228918K_Latest</f>
        <v>86.256</v>
      </c>
      <c r="K92" s="55">
        <f>A125236046L_Latest</f>
        <v>176.858</v>
      </c>
      <c r="L92" s="55">
        <f>A125238422T_Latest</f>
        <v>29.126000000000001</v>
      </c>
      <c r="M92" s="55">
        <f>A125231294J_Latest</f>
        <v>205.98400000000001</v>
      </c>
      <c r="N92" s="55">
        <f>A125232878F_Latest</f>
        <v>28.026</v>
      </c>
      <c r="O92" s="55">
        <f>A125228126L_Latest</f>
        <v>25.492999999999999</v>
      </c>
      <c r="P92" s="55">
        <f>A125235254L_Latest</f>
        <v>53.518999999999998</v>
      </c>
      <c r="Q92" s="55">
        <f>A125237630T_Latest</f>
        <v>6.4809999999999999</v>
      </c>
      <c r="R92" s="55">
        <f>A125230502W_Latest</f>
        <v>60</v>
      </c>
      <c r="S92" s="55">
        <f>A125234066K_Latest</f>
        <v>41.709000000000003</v>
      </c>
      <c r="T92" s="55">
        <f>A125229314R_Latest</f>
        <v>42.009</v>
      </c>
      <c r="U92" s="55">
        <f>A125236442R_Latest</f>
        <v>83.718000000000004</v>
      </c>
      <c r="V92" s="55">
        <f>A125238818L_Latest</f>
        <v>17.576000000000001</v>
      </c>
      <c r="W92" s="55">
        <f>A125231690K_Latest</f>
        <v>101.294</v>
      </c>
      <c r="X92" s="55">
        <f>A125234462L_Latest</f>
        <v>20.867000000000001</v>
      </c>
      <c r="Y92" s="55">
        <f>A125229710T_Latest</f>
        <v>18.753</v>
      </c>
      <c r="Z92" s="55">
        <f>A125236838K_Latest</f>
        <v>39.619999999999997</v>
      </c>
      <c r="AA92" s="55">
        <f>A125239214T_Latest</f>
        <v>5.069</v>
      </c>
      <c r="AB92" s="55">
        <f>A125232086J_Latest</f>
        <v>44.689</v>
      </c>
      <c r="AC92" s="55">
        <f>A125233274K_Latest</f>
        <v>1.7350000000000001</v>
      </c>
      <c r="AD92" s="55">
        <f>A125228522R_Latest</f>
        <v>3.7389999999999999</v>
      </c>
      <c r="AE92" s="55">
        <f>A125235650R_Latest</f>
        <v>5.4740000000000002</v>
      </c>
      <c r="AF92" s="55">
        <f>A125238026R_Latest</f>
        <v>0.36599999999999999</v>
      </c>
      <c r="AG92" s="55">
        <f>A125230898C_Latest</f>
        <v>5.84</v>
      </c>
    </row>
    <row r="93" spans="1:33" hidden="1">
      <c r="A93" s="49" t="s">
        <v>4674</v>
      </c>
      <c r="B93" s="50"/>
      <c r="C93" s="65">
        <v>8</v>
      </c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</row>
    <row r="94" spans="1:33" hidden="1">
      <c r="A94" s="53"/>
      <c r="B94" s="54" t="s">
        <v>4675</v>
      </c>
      <c r="C94" s="65">
        <v>9</v>
      </c>
      <c r="D94" s="55">
        <f>A125232486V_Latest</f>
        <v>143.70500000000001</v>
      </c>
      <c r="E94" s="55">
        <f>A125227734X_Latest</f>
        <v>210.42500000000001</v>
      </c>
      <c r="F94" s="55">
        <f>A125234862X_Latest</f>
        <v>354.12900000000002</v>
      </c>
      <c r="G94" s="55">
        <f>A125237238X_Latest</f>
        <v>41.517000000000003</v>
      </c>
      <c r="H94" s="55">
        <f>A125230110K_Latest</f>
        <v>395.64600000000002</v>
      </c>
      <c r="I94" s="55">
        <f>A125233674W_Latest</f>
        <v>139.37700000000001</v>
      </c>
      <c r="J94" s="55">
        <f>A125228922A_Latest</f>
        <v>198.77500000000001</v>
      </c>
      <c r="K94" s="55">
        <f>A125236050C_Latest</f>
        <v>338.15199999999999</v>
      </c>
      <c r="L94" s="55">
        <f>A125238426A_Latest</f>
        <v>39.881</v>
      </c>
      <c r="M94" s="55">
        <f>A125231298T_Latest</f>
        <v>378.03300000000002</v>
      </c>
      <c r="N94" s="55">
        <f>A125232882W_Latest</f>
        <v>49.048000000000002</v>
      </c>
      <c r="O94" s="55">
        <f>A125228130C_Latest</f>
        <v>96.9</v>
      </c>
      <c r="P94" s="55">
        <f>A125235258W_Latest</f>
        <v>145.94800000000001</v>
      </c>
      <c r="Q94" s="55">
        <f>A125237634A_Latest</f>
        <v>17.829999999999998</v>
      </c>
      <c r="R94" s="55">
        <f>A125230506F_Latest</f>
        <v>163.77699999999999</v>
      </c>
      <c r="S94" s="55">
        <f>A125234070A_Latest</f>
        <v>53.55</v>
      </c>
      <c r="T94" s="55">
        <f>A125229318X_Latest</f>
        <v>57.125999999999998</v>
      </c>
      <c r="U94" s="55">
        <f>A125236446X_Latest</f>
        <v>110.676</v>
      </c>
      <c r="V94" s="55">
        <f>A125238822C_Latest</f>
        <v>16.227</v>
      </c>
      <c r="W94" s="55">
        <f>A125231694V_Latest</f>
        <v>126.90300000000001</v>
      </c>
      <c r="X94" s="55">
        <f>A125234466W_Latest</f>
        <v>36.779000000000003</v>
      </c>
      <c r="Y94" s="55">
        <f>A125229714A_Latest</f>
        <v>44.749000000000002</v>
      </c>
      <c r="Z94" s="55">
        <f>A125236842A_Latest</f>
        <v>81.528000000000006</v>
      </c>
      <c r="AA94" s="55">
        <f>A125239218A_Latest</f>
        <v>5.8239999999999998</v>
      </c>
      <c r="AB94" s="55">
        <f>A125232090X_Latest</f>
        <v>87.352999999999994</v>
      </c>
      <c r="AC94" s="55">
        <f>A125233278V_Latest</f>
        <v>4.3280000000000003</v>
      </c>
      <c r="AD94" s="55">
        <f>A125228526X_Latest</f>
        <v>11.65</v>
      </c>
      <c r="AE94" s="55">
        <f>A125235654X_Latest</f>
        <v>15.978</v>
      </c>
      <c r="AF94" s="55">
        <f>A125238030F_Latest</f>
        <v>1.635</v>
      </c>
      <c r="AG94" s="55">
        <f>A125230902J_Latest</f>
        <v>17.613</v>
      </c>
    </row>
    <row r="95" spans="1:33" hidden="1">
      <c r="A95" s="53"/>
      <c r="B95" s="54" t="s">
        <v>4676</v>
      </c>
      <c r="C95" s="65">
        <v>10</v>
      </c>
      <c r="D95" s="55">
        <f>A125232470A_Latest</f>
        <v>178.90600000000001</v>
      </c>
      <c r="E95" s="55">
        <f>A125227718X_Latest</f>
        <v>188.17599999999999</v>
      </c>
      <c r="F95" s="55">
        <f>A125234846X_Latest</f>
        <v>367.08100000000002</v>
      </c>
      <c r="G95" s="55">
        <f>A125237222F_Latest</f>
        <v>36.002000000000002</v>
      </c>
      <c r="H95" s="55">
        <f>A125230094W_Latest</f>
        <v>403.084</v>
      </c>
      <c r="I95" s="55">
        <f>A125233658W_Latest</f>
        <v>176.17599999999999</v>
      </c>
      <c r="J95" s="55">
        <f>A125228906A_Latest</f>
        <v>176.226</v>
      </c>
      <c r="K95" s="55">
        <f>A125236034C_Latest</f>
        <v>352.40199999999999</v>
      </c>
      <c r="L95" s="55">
        <f>A125238410J_Latest</f>
        <v>34.262</v>
      </c>
      <c r="M95" s="55">
        <f>A125231282X_Latest</f>
        <v>386.66399999999999</v>
      </c>
      <c r="N95" s="55">
        <f>A125232866W_Latest</f>
        <v>71.051000000000002</v>
      </c>
      <c r="O95" s="55">
        <f>A125228114C_Latest</f>
        <v>69.655000000000001</v>
      </c>
      <c r="P95" s="55">
        <f>A125235242C_Latest</f>
        <v>140.70599999999999</v>
      </c>
      <c r="Q95" s="55">
        <f>A125237618A_Latest</f>
        <v>7.6360000000000001</v>
      </c>
      <c r="R95" s="55">
        <f>A125230490X_Latest</f>
        <v>148.34200000000001</v>
      </c>
      <c r="S95" s="55">
        <f>A125234054A_Latest</f>
        <v>66.513999999999996</v>
      </c>
      <c r="T95" s="55">
        <f>A125229302F_Latest</f>
        <v>64.712999999999994</v>
      </c>
      <c r="U95" s="55">
        <f>A125236430F_Latest</f>
        <v>131.22800000000001</v>
      </c>
      <c r="V95" s="55">
        <f>A125238806C_Latest</f>
        <v>17.861000000000001</v>
      </c>
      <c r="W95" s="55">
        <f>A125231678V_Latest</f>
        <v>149.08799999999999</v>
      </c>
      <c r="X95" s="55">
        <f>A125234450C_Latest</f>
        <v>38.610999999999997</v>
      </c>
      <c r="Y95" s="55">
        <f>A125229698L_Latest</f>
        <v>41.857999999999997</v>
      </c>
      <c r="Z95" s="55">
        <f>A125236826A_Latest</f>
        <v>80.468000000000004</v>
      </c>
      <c r="AA95" s="55">
        <f>A125239202J_Latest</f>
        <v>8.766</v>
      </c>
      <c r="AB95" s="55">
        <f>A125232074X_Latest</f>
        <v>89.233999999999995</v>
      </c>
      <c r="AC95" s="55">
        <f>A125233262A_Latest</f>
        <v>2.7290000000000001</v>
      </c>
      <c r="AD95" s="55">
        <f>A125228510F_Latest</f>
        <v>11.95</v>
      </c>
      <c r="AE95" s="55">
        <f>A125235638X_Latest</f>
        <v>14.679</v>
      </c>
      <c r="AF95" s="55">
        <f>A125238014F_Latest</f>
        <v>1.74</v>
      </c>
      <c r="AG95" s="55">
        <f>A125230886V_Latest</f>
        <v>16.419</v>
      </c>
    </row>
    <row r="96" spans="1:33" hidden="1">
      <c r="A96" s="53"/>
      <c r="B96" s="54" t="s">
        <v>4677</v>
      </c>
      <c r="C96" s="65">
        <v>11</v>
      </c>
      <c r="D96" s="55">
        <f>A125232506T_Latest</f>
        <v>74.156999999999996</v>
      </c>
      <c r="E96" s="55">
        <f>A125227754J_Latest</f>
        <v>58.991</v>
      </c>
      <c r="F96" s="55">
        <f>A125234882J_Latest</f>
        <v>133.148</v>
      </c>
      <c r="G96" s="55">
        <f>A125237258J_Latest</f>
        <v>15.958</v>
      </c>
      <c r="H96" s="55">
        <f>A125230130V_Latest</f>
        <v>149.10599999999999</v>
      </c>
      <c r="I96" s="55">
        <f>A125233694F_Latest</f>
        <v>72.188999999999993</v>
      </c>
      <c r="J96" s="55">
        <f>A125228942K_Latest</f>
        <v>56.238999999999997</v>
      </c>
      <c r="K96" s="55">
        <f>A125236070L_Latest</f>
        <v>128.428</v>
      </c>
      <c r="L96" s="55">
        <f>A125238446K_Latest</f>
        <v>15.592000000000001</v>
      </c>
      <c r="M96" s="55">
        <f>A125231318R_Latest</f>
        <v>144.02000000000001</v>
      </c>
      <c r="N96" s="55">
        <f>A125232902V_Latest</f>
        <v>28.422999999999998</v>
      </c>
      <c r="O96" s="55">
        <f>A125228150L_Latest</f>
        <v>18.853999999999999</v>
      </c>
      <c r="P96" s="55">
        <f>A125235278F_Latest</f>
        <v>47.277000000000001</v>
      </c>
      <c r="Q96" s="55">
        <f>A125237654K_Latest</f>
        <v>4.5890000000000004</v>
      </c>
      <c r="R96" s="55">
        <f>A125230526R_Latest</f>
        <v>51.866</v>
      </c>
      <c r="S96" s="55">
        <f>A125234090K_Latest</f>
        <v>29.315999999999999</v>
      </c>
      <c r="T96" s="55">
        <f>A125229338J_Latest</f>
        <v>27.814</v>
      </c>
      <c r="U96" s="55">
        <f>A125236466J_Latest</f>
        <v>57.128999999999998</v>
      </c>
      <c r="V96" s="55">
        <f>A125238842L_Latest</f>
        <v>9.0470000000000006</v>
      </c>
      <c r="W96" s="55">
        <f>A125231714T_Latest</f>
        <v>66.176000000000002</v>
      </c>
      <c r="X96" s="55">
        <f>A125234486F_Latest</f>
        <v>14.45</v>
      </c>
      <c r="Y96" s="55">
        <f>A125229734K_Latest</f>
        <v>9.5709999999999997</v>
      </c>
      <c r="Z96" s="55">
        <f>A125236862K_Latest</f>
        <v>24.021000000000001</v>
      </c>
      <c r="AA96" s="55">
        <f>A125239238K_Latest</f>
        <v>1.9570000000000001</v>
      </c>
      <c r="AB96" s="55">
        <f>A125232110W_Latest</f>
        <v>25.978000000000002</v>
      </c>
      <c r="AC96" s="55">
        <f>A125233298C_Latest</f>
        <v>1.968</v>
      </c>
      <c r="AD96" s="55">
        <f>A125228546J_Latest</f>
        <v>2.7530000000000001</v>
      </c>
      <c r="AE96" s="55">
        <f>A125235674J_Latest</f>
        <v>4.72</v>
      </c>
      <c r="AF96" s="55">
        <f>A125238050R_Latest</f>
        <v>0.36599999999999999</v>
      </c>
      <c r="AG96" s="55">
        <f>A125230922T_Latest</f>
        <v>5.0860000000000003</v>
      </c>
    </row>
    <row r="97" spans="1:33" hidden="1">
      <c r="A97" s="53"/>
      <c r="B97" s="54" t="s">
        <v>4678</v>
      </c>
      <c r="C97" s="65">
        <v>12</v>
      </c>
      <c r="D97" s="55">
        <f>A125232490K_Latest</f>
        <v>22.669</v>
      </c>
      <c r="E97" s="55">
        <f>A125227738J_Latest</f>
        <v>12.816000000000001</v>
      </c>
      <c r="F97" s="55">
        <f>A125234866J_Latest</f>
        <v>35.484999999999999</v>
      </c>
      <c r="G97" s="55">
        <f>A125237242R_Latest</f>
        <v>6.51</v>
      </c>
      <c r="H97" s="55">
        <f>A125230114V_Latest</f>
        <v>41.994999999999997</v>
      </c>
      <c r="I97" s="55">
        <f>A125233678F_Latest</f>
        <v>22.669</v>
      </c>
      <c r="J97" s="55">
        <f>A125228926K_Latest</f>
        <v>11.494</v>
      </c>
      <c r="K97" s="55">
        <f>A125236054L_Latest</f>
        <v>34.161999999999999</v>
      </c>
      <c r="L97" s="55">
        <f>A125238430T_Latest</f>
        <v>6.51</v>
      </c>
      <c r="M97" s="55">
        <f>A125231302W_Latest</f>
        <v>40.673000000000002</v>
      </c>
      <c r="N97" s="55">
        <f>A125232886F_Latest</f>
        <v>6.53</v>
      </c>
      <c r="O97" s="55">
        <f>A125228134L_Latest</f>
        <v>5.1349999999999998</v>
      </c>
      <c r="P97" s="55">
        <f>A125235262L_Latest</f>
        <v>11.664999999999999</v>
      </c>
      <c r="Q97" s="55">
        <f>A125237638K_Latest</f>
        <v>2.0249999999999999</v>
      </c>
      <c r="R97" s="55">
        <f>A125230510W_Latest</f>
        <v>13.69</v>
      </c>
      <c r="S97" s="55">
        <f>A125234074K_Latest</f>
        <v>9.7390000000000008</v>
      </c>
      <c r="T97" s="55">
        <f>A125229322R_Latest</f>
        <v>4.6769999999999996</v>
      </c>
      <c r="U97" s="55">
        <f>A125236450R_Latest</f>
        <v>14.416</v>
      </c>
      <c r="V97" s="55">
        <f>A125238826L_Latest</f>
        <v>4.0449999999999999</v>
      </c>
      <c r="W97" s="55">
        <f>A125231698C_Latest</f>
        <v>18.462</v>
      </c>
      <c r="X97" s="55">
        <f>A125234470L_Latest</f>
        <v>6.399</v>
      </c>
      <c r="Y97" s="55">
        <f>A125229718K_Latest</f>
        <v>1.6819999999999999</v>
      </c>
      <c r="Z97" s="55">
        <f>A125236846K_Latest</f>
        <v>8.0809999999999995</v>
      </c>
      <c r="AA97" s="55">
        <f>A125239222T_Latest</f>
        <v>0.44</v>
      </c>
      <c r="AB97" s="55">
        <f>A125232094J_Latest</f>
        <v>8.5210000000000008</v>
      </c>
      <c r="AC97" s="55">
        <f>A125233282K_Latest</f>
        <v>0</v>
      </c>
      <c r="AD97" s="55">
        <f>A125228530R_Latest</f>
        <v>1.3220000000000001</v>
      </c>
      <c r="AE97" s="55">
        <f>A125235658J_Latest</f>
        <v>1.3220000000000001</v>
      </c>
      <c r="AF97" s="55">
        <f>A125238034R_Latest</f>
        <v>0</v>
      </c>
      <c r="AG97" s="55">
        <f>A125230906T_Latest</f>
        <v>1.3220000000000001</v>
      </c>
    </row>
    <row r="98" spans="1:33" hidden="1">
      <c r="A98" s="49" t="s">
        <v>4661</v>
      </c>
      <c r="B98" s="57"/>
      <c r="C98" s="65">
        <v>13</v>
      </c>
      <c r="D98" s="55">
        <f>A125232510J_Latest</f>
        <v>419.435</v>
      </c>
      <c r="E98" s="55">
        <f>A125227758T_Latest</f>
        <v>470.40800000000002</v>
      </c>
      <c r="F98" s="55">
        <f>A125234886T_Latest</f>
        <v>889.84299999999996</v>
      </c>
      <c r="G98" s="55">
        <f>A125237262X_Latest</f>
        <v>99.986999999999995</v>
      </c>
      <c r="H98" s="55">
        <f>A125230134C_Latest</f>
        <v>989.83100000000002</v>
      </c>
      <c r="I98" s="55">
        <f>A125233698R_Latest</f>
        <v>410.411</v>
      </c>
      <c r="J98" s="55">
        <f>A125228946V_Latest</f>
        <v>442.733</v>
      </c>
      <c r="K98" s="55">
        <f>A125236074W_Latest</f>
        <v>853.14400000000001</v>
      </c>
      <c r="L98" s="55">
        <f>A125238450A_Latest</f>
        <v>96.245999999999995</v>
      </c>
      <c r="M98" s="55">
        <f>A125231322F_Latest</f>
        <v>949.39</v>
      </c>
      <c r="N98" s="55">
        <f>A125232906C_Latest</f>
        <v>155.05199999999999</v>
      </c>
      <c r="O98" s="55">
        <f>A125228154W_Latest</f>
        <v>190.54300000000001</v>
      </c>
      <c r="P98" s="55">
        <f>A125235282W_Latest</f>
        <v>345.59500000000003</v>
      </c>
      <c r="Q98" s="55">
        <f>A125237658V_Latest</f>
        <v>32.079000000000001</v>
      </c>
      <c r="R98" s="55">
        <f>A125230530F_Latest</f>
        <v>377.67500000000001</v>
      </c>
      <c r="S98" s="55">
        <f>A125234094V_Latest</f>
        <v>159.119</v>
      </c>
      <c r="T98" s="55">
        <f>A125229342X_Latest</f>
        <v>154.33000000000001</v>
      </c>
      <c r="U98" s="55">
        <f>A125236470X_Latest</f>
        <v>313.44900000000001</v>
      </c>
      <c r="V98" s="55">
        <f>A125238846W_Latest</f>
        <v>47.18</v>
      </c>
      <c r="W98" s="55">
        <f>A125231718A_Latest</f>
        <v>360.62900000000002</v>
      </c>
      <c r="X98" s="55">
        <f>A125234490W_Latest</f>
        <v>96.239000000000004</v>
      </c>
      <c r="Y98" s="55">
        <f>A125229738V_Latest</f>
        <v>97.86</v>
      </c>
      <c r="Z98" s="55">
        <f>A125236866V_Latest</f>
        <v>194.09899999999999</v>
      </c>
      <c r="AA98" s="55">
        <f>A125239242A_Latest</f>
        <v>16.986999999999998</v>
      </c>
      <c r="AB98" s="55">
        <f>A125232114F_Latest</f>
        <v>211.08699999999999</v>
      </c>
      <c r="AC98" s="55">
        <f>A125233302J_Latest</f>
        <v>9.0250000000000004</v>
      </c>
      <c r="AD98" s="55">
        <f>A125228550X_Latest</f>
        <v>27.673999999999999</v>
      </c>
      <c r="AE98" s="55">
        <f>A125235678T_Latest</f>
        <v>36.698999999999998</v>
      </c>
      <c r="AF98" s="55">
        <f>A125238054X_Latest</f>
        <v>3.7410000000000001</v>
      </c>
      <c r="AG98" s="55">
        <f>A125230926A_Latest</f>
        <v>40.44</v>
      </c>
    </row>
    <row r="99" spans="1:33" hidden="1">
      <c r="A99" s="46" t="s">
        <v>4679</v>
      </c>
      <c r="B99" s="47"/>
      <c r="C99" s="65">
        <v>14</v>
      </c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</row>
    <row r="100" spans="1:33" hidden="1">
      <c r="A100" s="49" t="s">
        <v>4666</v>
      </c>
      <c r="B100" s="50"/>
      <c r="C100" s="65">
        <v>15</v>
      </c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</row>
    <row r="101" spans="1:33" hidden="1">
      <c r="A101" s="53"/>
      <c r="B101" s="54" t="s">
        <v>4667</v>
      </c>
      <c r="C101" s="65">
        <v>16</v>
      </c>
      <c r="D101" s="55">
        <f>A125256254C_Latest</f>
        <v>144.71</v>
      </c>
      <c r="E101" s="55">
        <f>A125251502L_Latest</f>
        <v>157.04499999999999</v>
      </c>
      <c r="F101" s="55">
        <f>A125258630J_Latest</f>
        <v>301.755</v>
      </c>
      <c r="G101" s="55">
        <f>A125261006L_Latest</f>
        <v>24.16</v>
      </c>
      <c r="H101" s="55">
        <f>A125253878W_Latest</f>
        <v>325.91500000000002</v>
      </c>
      <c r="I101" s="55">
        <f>A125257442F_Latest</f>
        <v>142.13399999999999</v>
      </c>
      <c r="J101" s="55">
        <f>A125252690A_Latest</f>
        <v>149.744</v>
      </c>
      <c r="K101" s="55">
        <f>A125259818C_Latest</f>
        <v>291.87700000000001</v>
      </c>
      <c r="L101" s="55">
        <f>A125262194A_Latest</f>
        <v>22.073</v>
      </c>
      <c r="M101" s="55">
        <f>A125255066A_Latest</f>
        <v>313.95</v>
      </c>
      <c r="N101" s="55">
        <f>A125256650F_Latest</f>
        <v>67.789000000000001</v>
      </c>
      <c r="O101" s="55">
        <f>A125251898V_Latest</f>
        <v>88.744</v>
      </c>
      <c r="P101" s="55">
        <f>A125259026F_Latest</f>
        <v>156.53299999999999</v>
      </c>
      <c r="Q101" s="55">
        <f>A125261402R_Latest</f>
        <v>12.352</v>
      </c>
      <c r="R101" s="55">
        <f>A125254274A_Latest</f>
        <v>168.88499999999999</v>
      </c>
      <c r="S101" s="55">
        <f>A125257838A_Latest</f>
        <v>46.085999999999999</v>
      </c>
      <c r="T101" s="55">
        <f>A125253086X_Latest</f>
        <v>44.119</v>
      </c>
      <c r="U101" s="55">
        <f>A125260214L_Latest</f>
        <v>90.204999999999998</v>
      </c>
      <c r="V101" s="55">
        <f>A125262590C_Latest</f>
        <v>8.0500000000000007</v>
      </c>
      <c r="W101" s="55">
        <f>A125255462C_Latest</f>
        <v>98.254999999999995</v>
      </c>
      <c r="X101" s="55">
        <f>A125258234F_Latest</f>
        <v>28.259</v>
      </c>
      <c r="Y101" s="55">
        <f>A125253482A_Latest</f>
        <v>16.881</v>
      </c>
      <c r="Z101" s="55">
        <f>A125260610R_Latest</f>
        <v>45.139000000000003</v>
      </c>
      <c r="AA101" s="55">
        <f>A125262986X_Latest</f>
        <v>1.671</v>
      </c>
      <c r="AB101" s="55">
        <f>A125255858X_Latest</f>
        <v>46.81</v>
      </c>
      <c r="AC101" s="55">
        <f>A125257046C_Latest</f>
        <v>2.577</v>
      </c>
      <c r="AD101" s="55">
        <f>A125252294X_Latest</f>
        <v>7.3010000000000002</v>
      </c>
      <c r="AE101" s="55">
        <f>A125259422J_Latest</f>
        <v>9.8780000000000001</v>
      </c>
      <c r="AF101" s="55">
        <f>A125261798W_Latest</f>
        <v>2.0870000000000002</v>
      </c>
      <c r="AG101" s="55">
        <f>A125254670C_Latest</f>
        <v>11.965</v>
      </c>
    </row>
    <row r="102" spans="1:33" hidden="1">
      <c r="A102" s="53"/>
      <c r="B102" s="54" t="s">
        <v>4668</v>
      </c>
      <c r="C102" s="65">
        <v>17</v>
      </c>
      <c r="D102" s="55">
        <f>A125256234V_Latest</f>
        <v>29.74</v>
      </c>
      <c r="E102" s="55">
        <f>A125251482R_Latest</f>
        <v>28.234000000000002</v>
      </c>
      <c r="F102" s="55">
        <f>A125258610X_Latest</f>
        <v>57.973999999999997</v>
      </c>
      <c r="G102" s="55">
        <f>A125260986L_Latest</f>
        <v>13.891999999999999</v>
      </c>
      <c r="H102" s="55">
        <f>A125253858L_Latest</f>
        <v>71.866</v>
      </c>
      <c r="I102" s="55">
        <f>A125257422W_Latest</f>
        <v>25.920999999999999</v>
      </c>
      <c r="J102" s="55">
        <f>A125252670T_Latest</f>
        <v>20.268000000000001</v>
      </c>
      <c r="K102" s="55">
        <f>A125259798F_Latest</f>
        <v>46.19</v>
      </c>
      <c r="L102" s="55">
        <f>A125262174T_Latest</f>
        <v>12.238</v>
      </c>
      <c r="M102" s="55">
        <f>A125255046T_Latest</f>
        <v>58.427999999999997</v>
      </c>
      <c r="N102" s="55">
        <f>A125256630W_Latest</f>
        <v>1.885</v>
      </c>
      <c r="O102" s="55">
        <f>A125251878K_Latest</f>
        <v>1.9059999999999999</v>
      </c>
      <c r="P102" s="55">
        <f>A125259006W_Latest</f>
        <v>3.7909999999999999</v>
      </c>
      <c r="Q102" s="55">
        <f>A125261382T_Latest</f>
        <v>0.84099999999999997</v>
      </c>
      <c r="R102" s="55">
        <f>A125254254T_Latest</f>
        <v>4.6310000000000002</v>
      </c>
      <c r="S102" s="55">
        <f>A125257818T_Latest</f>
        <v>12.823</v>
      </c>
      <c r="T102" s="55">
        <f>A125253066R_Latest</f>
        <v>9.7639999999999993</v>
      </c>
      <c r="U102" s="55">
        <f>A125260194R_Latest</f>
        <v>22.587</v>
      </c>
      <c r="V102" s="55">
        <f>A125262570V_Latest</f>
        <v>7.1920000000000002</v>
      </c>
      <c r="W102" s="55">
        <f>A125255442V_Latest</f>
        <v>29.779</v>
      </c>
      <c r="X102" s="55">
        <f>A125258214W_Latest</f>
        <v>11.214</v>
      </c>
      <c r="Y102" s="55">
        <f>A125253462T_Latest</f>
        <v>8.5990000000000002</v>
      </c>
      <c r="Z102" s="55">
        <f>A125260590T_Latest</f>
        <v>19.812000000000001</v>
      </c>
      <c r="AA102" s="55">
        <f>A125262966R_Latest</f>
        <v>4.2060000000000004</v>
      </c>
      <c r="AB102" s="55">
        <f>A125255838R_Latest</f>
        <v>24.018000000000001</v>
      </c>
      <c r="AC102" s="55">
        <f>A125257026V_Latest</f>
        <v>3.819</v>
      </c>
      <c r="AD102" s="55">
        <f>A125252274R_Latest</f>
        <v>7.9660000000000002</v>
      </c>
      <c r="AE102" s="55">
        <f>A125259402X_Latest</f>
        <v>11.784000000000001</v>
      </c>
      <c r="AF102" s="55">
        <f>A125261778L_Latest</f>
        <v>1.6539999999999999</v>
      </c>
      <c r="AG102" s="55">
        <f>A125254650V_Latest</f>
        <v>13.438000000000001</v>
      </c>
    </row>
    <row r="103" spans="1:33" hidden="1">
      <c r="A103" s="49" t="s">
        <v>4669</v>
      </c>
      <c r="B103" s="50"/>
      <c r="C103" s="65">
        <v>18</v>
      </c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</row>
    <row r="104" spans="1:33" hidden="1">
      <c r="A104" s="53"/>
      <c r="B104" s="54" t="s">
        <v>4670</v>
      </c>
      <c r="C104" s="65">
        <v>19</v>
      </c>
      <c r="D104" s="55">
        <f>A125256258L_Latest</f>
        <v>39.064999999999998</v>
      </c>
      <c r="E104" s="55">
        <f>A125251506W_Latest</f>
        <v>72.873999999999995</v>
      </c>
      <c r="F104" s="55">
        <f>A125258634T_Latest</f>
        <v>111.93899999999999</v>
      </c>
      <c r="G104" s="55">
        <f>A125261010C_Latest</f>
        <v>11.327</v>
      </c>
      <c r="H104" s="55">
        <f>A125253882L_Latest</f>
        <v>123.26600000000001</v>
      </c>
      <c r="I104" s="55">
        <f>A125257446R_Latest</f>
        <v>35.826999999999998</v>
      </c>
      <c r="J104" s="55">
        <f>A125252694K_Latest</f>
        <v>63.13</v>
      </c>
      <c r="K104" s="55">
        <f>A125259822V_Latest</f>
        <v>98.956999999999994</v>
      </c>
      <c r="L104" s="55">
        <f>A125262198K_Latest</f>
        <v>9.3170000000000002</v>
      </c>
      <c r="M104" s="55">
        <f>A125255070T_Latest</f>
        <v>108.274</v>
      </c>
      <c r="N104" s="55">
        <f>A125256654R_Latest</f>
        <v>21.244</v>
      </c>
      <c r="O104" s="55">
        <f>A125251902X_Latest</f>
        <v>45.36</v>
      </c>
      <c r="P104" s="55">
        <f>A125259030W_Latest</f>
        <v>66.603999999999999</v>
      </c>
      <c r="Q104" s="55">
        <f>A125261406X_Latest</f>
        <v>5.74</v>
      </c>
      <c r="R104" s="55">
        <f>A125254278K_Latest</f>
        <v>72.343999999999994</v>
      </c>
      <c r="S104" s="55">
        <f>A125257842T_Latest</f>
        <v>6.984</v>
      </c>
      <c r="T104" s="55">
        <f>A125253090R_Latest</f>
        <v>11.805999999999999</v>
      </c>
      <c r="U104" s="55">
        <f>A125260218W_Latest</f>
        <v>18.791</v>
      </c>
      <c r="V104" s="55">
        <f>A125262594L_Latest</f>
        <v>1.9610000000000001</v>
      </c>
      <c r="W104" s="55">
        <f>A125255466L_Latest</f>
        <v>20.751999999999999</v>
      </c>
      <c r="X104" s="55">
        <f>A125258238R_Latest</f>
        <v>7.5979999999999999</v>
      </c>
      <c r="Y104" s="55">
        <f>A125253486K_Latest</f>
        <v>5.9640000000000004</v>
      </c>
      <c r="Z104" s="55">
        <f>A125260614X_Latest</f>
        <v>13.561999999999999</v>
      </c>
      <c r="AA104" s="55">
        <f>A125262990R_Latest</f>
        <v>1.6160000000000001</v>
      </c>
      <c r="AB104" s="55">
        <f>A125255862R_Latest</f>
        <v>15.178000000000001</v>
      </c>
      <c r="AC104" s="55">
        <f>A125257050V_Latest</f>
        <v>3.238</v>
      </c>
      <c r="AD104" s="55">
        <f>A125252298J_Latest</f>
        <v>9.7439999999999998</v>
      </c>
      <c r="AE104" s="55">
        <f>A125259426T_Latest</f>
        <v>12.983000000000001</v>
      </c>
      <c r="AF104" s="55">
        <f>A125261802A_Latest</f>
        <v>2.0089999999999999</v>
      </c>
      <c r="AG104" s="55">
        <f>A125254674L_Latest</f>
        <v>14.992000000000001</v>
      </c>
    </row>
    <row r="105" spans="1:33" hidden="1">
      <c r="A105" s="53"/>
      <c r="B105" s="54" t="s">
        <v>4671</v>
      </c>
      <c r="C105" s="65">
        <v>20</v>
      </c>
      <c r="D105" s="55">
        <f>A125256262C_Latest</f>
        <v>27.562999999999999</v>
      </c>
      <c r="E105" s="55">
        <f>A125251510L_Latest</f>
        <v>19.706</v>
      </c>
      <c r="F105" s="55">
        <f>A125258638A_Latest</f>
        <v>47.268999999999998</v>
      </c>
      <c r="G105" s="55">
        <f>A125261014L_Latest</f>
        <v>1.9790000000000001</v>
      </c>
      <c r="H105" s="55">
        <f>A125253886W_Latest</f>
        <v>49.247999999999998</v>
      </c>
      <c r="I105" s="55">
        <f>A125257450F_Latest</f>
        <v>26.202000000000002</v>
      </c>
      <c r="J105" s="55">
        <f>A125252698V_Latest</f>
        <v>18.585999999999999</v>
      </c>
      <c r="K105" s="55">
        <f>A125259826C_Latest</f>
        <v>44.787999999999997</v>
      </c>
      <c r="L105" s="55">
        <f>A125262202R_Latest</f>
        <v>1.9790000000000001</v>
      </c>
      <c r="M105" s="55">
        <f>A125255074A_Latest</f>
        <v>46.767000000000003</v>
      </c>
      <c r="N105" s="55">
        <f>A125256658X_Latest</f>
        <v>11.406000000000001</v>
      </c>
      <c r="O105" s="55">
        <f>A125251906J_Latest</f>
        <v>9.3789999999999996</v>
      </c>
      <c r="P105" s="55">
        <f>A125259034F_Latest</f>
        <v>20.785</v>
      </c>
      <c r="Q105" s="55">
        <f>A125261410R_Latest</f>
        <v>0.60699999999999998</v>
      </c>
      <c r="R105" s="55">
        <f>A125254282A_Latest</f>
        <v>21.391999999999999</v>
      </c>
      <c r="S105" s="55">
        <f>A125257846A_Latest</f>
        <v>10.048999999999999</v>
      </c>
      <c r="T105" s="55">
        <f>A125253094X_Latest</f>
        <v>4.3019999999999996</v>
      </c>
      <c r="U105" s="55">
        <f>A125260222L_Latest</f>
        <v>14.351000000000001</v>
      </c>
      <c r="V105" s="55">
        <f>A125262598W_Latest</f>
        <v>1.373</v>
      </c>
      <c r="W105" s="55">
        <f>A125255470C_Latest</f>
        <v>15.724</v>
      </c>
      <c r="X105" s="55">
        <f>A125258242F_Latest</f>
        <v>4.7480000000000002</v>
      </c>
      <c r="Y105" s="55">
        <f>A125253490A_Latest</f>
        <v>4.9039999999999999</v>
      </c>
      <c r="Z105" s="55">
        <f>A125260618J_Latest</f>
        <v>9.6519999999999992</v>
      </c>
      <c r="AA105" s="55">
        <f>A125262994X_Latest</f>
        <v>0</v>
      </c>
      <c r="AB105" s="55">
        <f>A125255866X_Latest</f>
        <v>9.6519999999999992</v>
      </c>
      <c r="AC105" s="55">
        <f>A125257054C_Latest</f>
        <v>1.361</v>
      </c>
      <c r="AD105" s="55">
        <f>A125252302L_Latest</f>
        <v>1.1200000000000001</v>
      </c>
      <c r="AE105" s="55">
        <f>A125259430J_Latest</f>
        <v>2.4809999999999999</v>
      </c>
      <c r="AF105" s="55">
        <f>A125261806K_Latest</f>
        <v>0</v>
      </c>
      <c r="AG105" s="55">
        <f>A125254678W_Latest</f>
        <v>2.4809999999999999</v>
      </c>
    </row>
    <row r="106" spans="1:33" hidden="1">
      <c r="A106" s="53"/>
      <c r="B106" s="54" t="s">
        <v>4672</v>
      </c>
      <c r="C106" s="65">
        <v>21</v>
      </c>
      <c r="D106" s="55">
        <f>A125256238C_Latest</f>
        <v>58.853000000000002</v>
      </c>
      <c r="E106" s="55">
        <f>A125251486X_Latest</f>
        <v>48.442999999999998</v>
      </c>
      <c r="F106" s="55">
        <f>A125258614J_Latest</f>
        <v>107.29600000000001</v>
      </c>
      <c r="G106" s="55">
        <f>A125260990C_Latest</f>
        <v>10.192</v>
      </c>
      <c r="H106" s="55">
        <f>A125253862C_Latest</f>
        <v>117.48699999999999</v>
      </c>
      <c r="I106" s="55">
        <f>A125257426F_Latest</f>
        <v>58.792000000000002</v>
      </c>
      <c r="J106" s="55">
        <f>A125252674A_Latest</f>
        <v>46.051000000000002</v>
      </c>
      <c r="K106" s="55">
        <f>A125259802K_Latest</f>
        <v>104.843</v>
      </c>
      <c r="L106" s="55">
        <f>A125262178A_Latest</f>
        <v>8.8260000000000005</v>
      </c>
      <c r="M106" s="55">
        <f>A125255050J_Latest</f>
        <v>113.669</v>
      </c>
      <c r="N106" s="55">
        <f>A125256634F_Latest</f>
        <v>22.637</v>
      </c>
      <c r="O106" s="55">
        <f>A125251882A_Latest</f>
        <v>21.523</v>
      </c>
      <c r="P106" s="55">
        <f>A125259010L_Latest</f>
        <v>44.16</v>
      </c>
      <c r="Q106" s="55">
        <f>A125261386A_Latest</f>
        <v>4.1210000000000004</v>
      </c>
      <c r="R106" s="55">
        <f>A125254258A_Latest</f>
        <v>48.280999999999999</v>
      </c>
      <c r="S106" s="55">
        <f>A125257822J_Latest</f>
        <v>23.625</v>
      </c>
      <c r="T106" s="55">
        <f>A125253070F_Latest</f>
        <v>18.951000000000001</v>
      </c>
      <c r="U106" s="55">
        <f>A125260198X_Latest</f>
        <v>42.576000000000001</v>
      </c>
      <c r="V106" s="55">
        <f>A125262574C_Latest</f>
        <v>3.081</v>
      </c>
      <c r="W106" s="55">
        <f>A125255446C_Latest</f>
        <v>45.656999999999996</v>
      </c>
      <c r="X106" s="55">
        <f>A125258218F_Latest</f>
        <v>12.53</v>
      </c>
      <c r="Y106" s="55">
        <f>A125253466A_Latest</f>
        <v>5.5780000000000003</v>
      </c>
      <c r="Z106" s="55">
        <f>A125260594A_Latest</f>
        <v>18.106999999999999</v>
      </c>
      <c r="AA106" s="55">
        <f>A125262970F_Latest</f>
        <v>1.6240000000000001</v>
      </c>
      <c r="AB106" s="55">
        <f>A125255842F_Latest</f>
        <v>19.731000000000002</v>
      </c>
      <c r="AC106" s="55">
        <f>A125257030K_Latest</f>
        <v>6.0999999999999999E-2</v>
      </c>
      <c r="AD106" s="55">
        <f>A125252278X_Latest</f>
        <v>2.3919999999999999</v>
      </c>
      <c r="AE106" s="55">
        <f>A125259406J_Latest</f>
        <v>2.452</v>
      </c>
      <c r="AF106" s="55">
        <f>A125261782C_Latest</f>
        <v>1.3660000000000001</v>
      </c>
      <c r="AG106" s="55">
        <f>A125254654C_Latest</f>
        <v>3.8180000000000001</v>
      </c>
    </row>
    <row r="107" spans="1:33" hidden="1">
      <c r="A107" s="53"/>
      <c r="B107" s="54" t="s">
        <v>4673</v>
      </c>
      <c r="C107" s="65">
        <v>22</v>
      </c>
      <c r="D107" s="55">
        <f>A125256242V_Latest</f>
        <v>48.969000000000001</v>
      </c>
      <c r="E107" s="55">
        <f>A125251490R_Latest</f>
        <v>44.256</v>
      </c>
      <c r="F107" s="55">
        <f>A125258618T_Latest</f>
        <v>93.224999999999994</v>
      </c>
      <c r="G107" s="55">
        <f>A125260994L_Latest</f>
        <v>14.555</v>
      </c>
      <c r="H107" s="55">
        <f>A125253866L_Latest</f>
        <v>107.78</v>
      </c>
      <c r="I107" s="55">
        <f>A125257430W_Latest</f>
        <v>47.234000000000002</v>
      </c>
      <c r="J107" s="55">
        <f>A125252678K_Latest</f>
        <v>42.244999999999997</v>
      </c>
      <c r="K107" s="55">
        <f>A125259806V_Latest</f>
        <v>89.478999999999999</v>
      </c>
      <c r="L107" s="55">
        <f>A125262182T_Latest</f>
        <v>14.189</v>
      </c>
      <c r="M107" s="55">
        <f>A125255054T_Latest</f>
        <v>103.66800000000001</v>
      </c>
      <c r="N107" s="55">
        <f>A125256638R_Latest</f>
        <v>14.385999999999999</v>
      </c>
      <c r="O107" s="55">
        <f>A125251886K_Latest</f>
        <v>14.388999999999999</v>
      </c>
      <c r="P107" s="55">
        <f>A125259014W_Latest</f>
        <v>28.774999999999999</v>
      </c>
      <c r="Q107" s="55">
        <f>A125261390T_Latest</f>
        <v>2.7250000000000001</v>
      </c>
      <c r="R107" s="55">
        <f>A125254262T_Latest</f>
        <v>31.498999999999999</v>
      </c>
      <c r="S107" s="55">
        <f>A125257826T_Latest</f>
        <v>18.251000000000001</v>
      </c>
      <c r="T107" s="55">
        <f>A125253074R_Latest</f>
        <v>18.823</v>
      </c>
      <c r="U107" s="55">
        <f>A125260202C_Latest</f>
        <v>37.073999999999998</v>
      </c>
      <c r="V107" s="55">
        <f>A125262578L_Latest</f>
        <v>8.827</v>
      </c>
      <c r="W107" s="55">
        <f>A125255450V_Latest</f>
        <v>45.902000000000001</v>
      </c>
      <c r="X107" s="55">
        <f>A125258222W_Latest</f>
        <v>14.597</v>
      </c>
      <c r="Y107" s="55">
        <f>A125253470T_Latest</f>
        <v>9.0340000000000007</v>
      </c>
      <c r="Z107" s="55">
        <f>A125260598K_Latest</f>
        <v>23.63</v>
      </c>
      <c r="AA107" s="55">
        <f>A125262974R_Latest</f>
        <v>2.637</v>
      </c>
      <c r="AB107" s="55">
        <f>A125255846R_Latest</f>
        <v>26.266999999999999</v>
      </c>
      <c r="AC107" s="55">
        <f>A125257034V_Latest</f>
        <v>1.7350000000000001</v>
      </c>
      <c r="AD107" s="55">
        <f>A125252282R_Latest</f>
        <v>2.0110000000000001</v>
      </c>
      <c r="AE107" s="55">
        <f>A125259410X_Latest</f>
        <v>3.746</v>
      </c>
      <c r="AF107" s="55">
        <f>A125261786L_Latest</f>
        <v>0.36599999999999999</v>
      </c>
      <c r="AG107" s="55">
        <f>A125254658L_Latest</f>
        <v>4.1120000000000001</v>
      </c>
    </row>
    <row r="108" spans="1:33" hidden="1">
      <c r="A108" s="49" t="s">
        <v>4674</v>
      </c>
      <c r="B108" s="50"/>
      <c r="C108" s="65">
        <v>23</v>
      </c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</row>
    <row r="109" spans="1:33" hidden="1">
      <c r="A109" s="53"/>
      <c r="B109" s="54" t="s">
        <v>4675</v>
      </c>
      <c r="C109" s="65">
        <v>24</v>
      </c>
      <c r="D109" s="55">
        <f>A125256246C_Latest</f>
        <v>49.509</v>
      </c>
      <c r="E109" s="55">
        <f>A125251494X_Latest</f>
        <v>76.088999999999999</v>
      </c>
      <c r="F109" s="55">
        <f>A125258622J_Latest</f>
        <v>125.598</v>
      </c>
      <c r="G109" s="55">
        <f>A125260998W_Latest</f>
        <v>13.311</v>
      </c>
      <c r="H109" s="55">
        <f>A125253870C_Latest</f>
        <v>138.91</v>
      </c>
      <c r="I109" s="55">
        <f>A125257434F_Latest</f>
        <v>47.387999999999998</v>
      </c>
      <c r="J109" s="55">
        <f>A125252682A_Latest</f>
        <v>69.260999999999996</v>
      </c>
      <c r="K109" s="55">
        <f>A125259810K_Latest</f>
        <v>116.648</v>
      </c>
      <c r="L109" s="55">
        <f>A125262186A_Latest</f>
        <v>11.676</v>
      </c>
      <c r="M109" s="55">
        <f>A125255058A_Latest</f>
        <v>128.32400000000001</v>
      </c>
      <c r="N109" s="55">
        <f>A125256642F_Latest</f>
        <v>17.27</v>
      </c>
      <c r="O109" s="55">
        <f>A125251890A_Latest</f>
        <v>42.741</v>
      </c>
      <c r="P109" s="55">
        <f>A125259018F_Latest</f>
        <v>60.011000000000003</v>
      </c>
      <c r="Q109" s="55">
        <f>A125261394A_Latest</f>
        <v>6.3170000000000002</v>
      </c>
      <c r="R109" s="55">
        <f>A125254266A_Latest</f>
        <v>66.328999999999994</v>
      </c>
      <c r="S109" s="55">
        <f>A125257830J_Latest</f>
        <v>17.05</v>
      </c>
      <c r="T109" s="55">
        <f>A125253078X_Latest</f>
        <v>18.178999999999998</v>
      </c>
      <c r="U109" s="55">
        <f>A125260206L_Latest</f>
        <v>35.229999999999997</v>
      </c>
      <c r="V109" s="55">
        <f>A125262582C_Latest</f>
        <v>3.7349999999999999</v>
      </c>
      <c r="W109" s="55">
        <f>A125255454C_Latest</f>
        <v>38.965000000000003</v>
      </c>
      <c r="X109" s="55">
        <f>A125258226F_Latest</f>
        <v>13.067</v>
      </c>
      <c r="Y109" s="55">
        <f>A125253474A_Latest</f>
        <v>8.34</v>
      </c>
      <c r="Z109" s="55">
        <f>A125260602R_Latest</f>
        <v>21.407</v>
      </c>
      <c r="AA109" s="55">
        <f>A125262978X_Latest</f>
        <v>1.6240000000000001</v>
      </c>
      <c r="AB109" s="55">
        <f>A125255850F_Latest</f>
        <v>23.030999999999999</v>
      </c>
      <c r="AC109" s="55">
        <f>A125257038C_Latest</f>
        <v>2.121</v>
      </c>
      <c r="AD109" s="55">
        <f>A125252286X_Latest</f>
        <v>6.8289999999999997</v>
      </c>
      <c r="AE109" s="55">
        <f>A125259414J_Latest</f>
        <v>8.9499999999999993</v>
      </c>
      <c r="AF109" s="55">
        <f>A125261790C_Latest</f>
        <v>1.635</v>
      </c>
      <c r="AG109" s="55">
        <f>A125254662C_Latest</f>
        <v>10.585000000000001</v>
      </c>
    </row>
    <row r="110" spans="1:33" hidden="1">
      <c r="A110" s="53"/>
      <c r="B110" s="54" t="s">
        <v>4676</v>
      </c>
      <c r="C110" s="65">
        <v>25</v>
      </c>
      <c r="D110" s="55">
        <f>A125256230K_Latest</f>
        <v>75.403000000000006</v>
      </c>
      <c r="E110" s="55">
        <f>A125251478X_Latest</f>
        <v>75.22</v>
      </c>
      <c r="F110" s="55">
        <f>A125258606J_Latest</f>
        <v>150.624</v>
      </c>
      <c r="G110" s="55">
        <f>A125260982C_Latest</f>
        <v>11.555</v>
      </c>
      <c r="H110" s="55">
        <f>A125253854C_Latest</f>
        <v>162.179</v>
      </c>
      <c r="I110" s="55">
        <f>A125257418F_Latest</f>
        <v>73.096999999999994</v>
      </c>
      <c r="J110" s="55">
        <f>A125252666A_Latest</f>
        <v>69.201999999999998</v>
      </c>
      <c r="K110" s="55">
        <f>A125259794W_Latest</f>
        <v>142.298</v>
      </c>
      <c r="L110" s="55">
        <f>A125262170J_Latest</f>
        <v>9.8149999999999995</v>
      </c>
      <c r="M110" s="55">
        <f>A125255042J_Latest</f>
        <v>152.114</v>
      </c>
      <c r="N110" s="55">
        <f>A125256626F_Latest</f>
        <v>33.404000000000003</v>
      </c>
      <c r="O110" s="55">
        <f>A125251874A_Latest</f>
        <v>32.173000000000002</v>
      </c>
      <c r="P110" s="55">
        <f>A125259002L_Latest</f>
        <v>65.576999999999998</v>
      </c>
      <c r="Q110" s="55">
        <f>A125261378A_Latest</f>
        <v>2.4129999999999998</v>
      </c>
      <c r="R110" s="55">
        <f>A125254250J_Latest</f>
        <v>67.989999999999995</v>
      </c>
      <c r="S110" s="55">
        <f>A125257814J_Latest</f>
        <v>23.760999999999999</v>
      </c>
      <c r="T110" s="55">
        <f>A125253062F_Latest</f>
        <v>25.13</v>
      </c>
      <c r="U110" s="55">
        <f>A125260190F_Latest</f>
        <v>48.890999999999998</v>
      </c>
      <c r="V110" s="55">
        <f>A125262566C_Latest</f>
        <v>4.7949999999999999</v>
      </c>
      <c r="W110" s="55">
        <f>A125255438C_Latest</f>
        <v>53.686</v>
      </c>
      <c r="X110" s="55">
        <f>A125258210L_Latest</f>
        <v>15.932</v>
      </c>
      <c r="Y110" s="55">
        <f>A125253458A_Latest</f>
        <v>11.898</v>
      </c>
      <c r="Z110" s="55">
        <f>A125260586A_Latest</f>
        <v>27.83</v>
      </c>
      <c r="AA110" s="55">
        <f>A125262962F_Latest</f>
        <v>2.6080000000000001</v>
      </c>
      <c r="AB110" s="55">
        <f>A125255834F_Latest</f>
        <v>30.437999999999999</v>
      </c>
      <c r="AC110" s="55">
        <f>A125257022K_Latest</f>
        <v>2.306</v>
      </c>
      <c r="AD110" s="55">
        <f>A125252270F_Latest</f>
        <v>6.0190000000000001</v>
      </c>
      <c r="AE110" s="55">
        <f>A125259398V_Latest</f>
        <v>8.3249999999999993</v>
      </c>
      <c r="AF110" s="55">
        <f>A125261774C_Latest</f>
        <v>1.74</v>
      </c>
      <c r="AG110" s="55">
        <f>A125254646C_Latest</f>
        <v>10.065</v>
      </c>
    </row>
    <row r="111" spans="1:33" hidden="1">
      <c r="A111" s="53"/>
      <c r="B111" s="54" t="s">
        <v>4677</v>
      </c>
      <c r="C111" s="65">
        <v>26</v>
      </c>
      <c r="D111" s="55">
        <f>A125256266L_Latest</f>
        <v>37.305</v>
      </c>
      <c r="E111" s="55">
        <f>A125251514W_Latest</f>
        <v>26.905000000000001</v>
      </c>
      <c r="F111" s="55">
        <f>A125258642T_Latest</f>
        <v>64.209999999999994</v>
      </c>
      <c r="G111" s="55">
        <f>A125261018W_Latest</f>
        <v>9.0269999999999992</v>
      </c>
      <c r="H111" s="55">
        <f>A125253890L_Latest</f>
        <v>73.236000000000004</v>
      </c>
      <c r="I111" s="55">
        <f>A125257454R_Latest</f>
        <v>35.337000000000003</v>
      </c>
      <c r="J111" s="55">
        <f>A125252702X_Latest</f>
        <v>25.347000000000001</v>
      </c>
      <c r="K111" s="55">
        <f>A125259830V_Latest</f>
        <v>60.683999999999997</v>
      </c>
      <c r="L111" s="55">
        <f>A125262206X_Latest</f>
        <v>8.6609999999999996</v>
      </c>
      <c r="M111" s="55">
        <f>A125255078K_Latest</f>
        <v>69.346000000000004</v>
      </c>
      <c r="N111" s="55">
        <f>A125256662R_Latest</f>
        <v>16.126999999999999</v>
      </c>
      <c r="O111" s="55">
        <f>A125251910X_Latest</f>
        <v>12.141</v>
      </c>
      <c r="P111" s="55">
        <f>A125259038R_Latest</f>
        <v>28.266999999999999</v>
      </c>
      <c r="Q111" s="55">
        <f>A125261414X_Latest</f>
        <v>2.4369999999999998</v>
      </c>
      <c r="R111" s="55">
        <f>A125254286K_Latest</f>
        <v>30.704000000000001</v>
      </c>
      <c r="S111" s="55">
        <f>A125257850T_Latest</f>
        <v>13.57</v>
      </c>
      <c r="T111" s="55">
        <f>A125253098J_Latest</f>
        <v>9.6479999999999997</v>
      </c>
      <c r="U111" s="55">
        <f>A125260226W_Latest</f>
        <v>23.218</v>
      </c>
      <c r="V111" s="55">
        <f>A125262602A_Latest</f>
        <v>4.5789999999999997</v>
      </c>
      <c r="W111" s="55">
        <f>A125255474L_Latest</f>
        <v>27.797000000000001</v>
      </c>
      <c r="X111" s="55">
        <f>A125258246R_Latest</f>
        <v>5.64</v>
      </c>
      <c r="Y111" s="55">
        <f>A125253494K_Latest</f>
        <v>3.5590000000000002</v>
      </c>
      <c r="Z111" s="55">
        <f>A125260622X_Latest</f>
        <v>9.1989999999999998</v>
      </c>
      <c r="AA111" s="55">
        <f>A125262998J_Latest</f>
        <v>1.645</v>
      </c>
      <c r="AB111" s="55">
        <f>A125255870R_Latest</f>
        <v>10.843999999999999</v>
      </c>
      <c r="AC111" s="55">
        <f>A125257058L_Latest</f>
        <v>1.968</v>
      </c>
      <c r="AD111" s="55">
        <f>A125252306W_Latest</f>
        <v>1.5580000000000001</v>
      </c>
      <c r="AE111" s="55">
        <f>A125259434T_Latest</f>
        <v>3.5249999999999999</v>
      </c>
      <c r="AF111" s="55">
        <f>A125261810A_Latest</f>
        <v>0.36599999999999999</v>
      </c>
      <c r="AG111" s="55">
        <f>A125254682L_Latest</f>
        <v>3.891</v>
      </c>
    </row>
    <row r="112" spans="1:33" hidden="1">
      <c r="A112" s="53"/>
      <c r="B112" s="54" t="s">
        <v>4678</v>
      </c>
      <c r="C112" s="65">
        <v>27</v>
      </c>
      <c r="D112" s="55">
        <f>A125256250V_Latest</f>
        <v>12.233000000000001</v>
      </c>
      <c r="E112" s="55">
        <f>A125251498J_Latest</f>
        <v>7.0640000000000001</v>
      </c>
      <c r="F112" s="55">
        <f>A125258626T_Latest</f>
        <v>19.297999999999998</v>
      </c>
      <c r="G112" s="55">
        <f>A125261002C_Latest</f>
        <v>4.1580000000000004</v>
      </c>
      <c r="H112" s="55">
        <f>A125253874L_Latest</f>
        <v>23.456</v>
      </c>
      <c r="I112" s="55">
        <f>A125257438R_Latest</f>
        <v>12.233000000000001</v>
      </c>
      <c r="J112" s="55">
        <f>A125252686K_Latest</f>
        <v>6.2030000000000003</v>
      </c>
      <c r="K112" s="55">
        <f>A125259814V_Latest</f>
        <v>18.436</v>
      </c>
      <c r="L112" s="55">
        <f>A125262190T_Latest</f>
        <v>4.1580000000000004</v>
      </c>
      <c r="M112" s="55">
        <f>A125255062T_Latest</f>
        <v>22.594000000000001</v>
      </c>
      <c r="N112" s="55">
        <f>A125256646R_Latest</f>
        <v>2.8730000000000002</v>
      </c>
      <c r="O112" s="55">
        <f>A125251894K_Latest</f>
        <v>3.5950000000000002</v>
      </c>
      <c r="P112" s="55">
        <f>A125259022W_Latest</f>
        <v>6.468</v>
      </c>
      <c r="Q112" s="55">
        <f>A125261398K_Latest</f>
        <v>2.0249999999999999</v>
      </c>
      <c r="R112" s="55">
        <f>A125254270T_Latest</f>
        <v>8.4930000000000003</v>
      </c>
      <c r="S112" s="55">
        <f>A125257834T_Latest</f>
        <v>4.5279999999999996</v>
      </c>
      <c r="T112" s="55">
        <f>A125253082R_Latest</f>
        <v>0.92500000000000004</v>
      </c>
      <c r="U112" s="55">
        <f>A125260210C_Latest</f>
        <v>5.4530000000000003</v>
      </c>
      <c r="V112" s="55">
        <f>A125262586L_Latest</f>
        <v>2.133</v>
      </c>
      <c r="W112" s="55">
        <f>A125255458L_Latest</f>
        <v>7.5860000000000003</v>
      </c>
      <c r="X112" s="55">
        <f>A125258230W_Latest</f>
        <v>4.8330000000000002</v>
      </c>
      <c r="Y112" s="55">
        <f>A125253478K_Latest</f>
        <v>1.6819999999999999</v>
      </c>
      <c r="Z112" s="55">
        <f>A125260606X_Latest</f>
        <v>6.5149999999999997</v>
      </c>
      <c r="AA112" s="55">
        <f>A125262982R_Latest</f>
        <v>0</v>
      </c>
      <c r="AB112" s="55">
        <f>A125255854R_Latest</f>
        <v>6.5149999999999997</v>
      </c>
      <c r="AC112" s="55">
        <f>A125257042V_Latest</f>
        <v>0</v>
      </c>
      <c r="AD112" s="55">
        <f>A125252290R_Latest</f>
        <v>0.86199999999999999</v>
      </c>
      <c r="AE112" s="55">
        <f>A125259418T_Latest</f>
        <v>0.86199999999999999</v>
      </c>
      <c r="AF112" s="55">
        <f>A125261794L_Latest</f>
        <v>0</v>
      </c>
      <c r="AG112" s="55">
        <f>A125254666L_Latest</f>
        <v>0.86199999999999999</v>
      </c>
    </row>
    <row r="113" spans="1:33" hidden="1">
      <c r="A113" s="49" t="s">
        <v>4661</v>
      </c>
      <c r="B113" s="59"/>
      <c r="C113" s="65">
        <v>28</v>
      </c>
      <c r="D113" s="55">
        <f>A125256270C_Latest</f>
        <v>174.45</v>
      </c>
      <c r="E113" s="55">
        <f>A125251518F_Latest</f>
        <v>185.279</v>
      </c>
      <c r="F113" s="55">
        <f>A125258646A_Latest</f>
        <v>359.72899999999998</v>
      </c>
      <c r="G113" s="55">
        <f>A125261022L_Latest</f>
        <v>38.052</v>
      </c>
      <c r="H113" s="55">
        <f>A125253894W_Latest</f>
        <v>397.78100000000001</v>
      </c>
      <c r="I113" s="55">
        <f>A125257458X_Latest</f>
        <v>168.05500000000001</v>
      </c>
      <c r="J113" s="55">
        <f>A125252706J_Latest</f>
        <v>170.012</v>
      </c>
      <c r="K113" s="55">
        <f>A125259834C_Latest</f>
        <v>338.06700000000001</v>
      </c>
      <c r="L113" s="55">
        <f>A125262210R_Latest</f>
        <v>34.311</v>
      </c>
      <c r="M113" s="55">
        <f>A125255082A_Latest</f>
        <v>372.37799999999999</v>
      </c>
      <c r="N113" s="55">
        <f>A125256666X_Latest</f>
        <v>69.673000000000002</v>
      </c>
      <c r="O113" s="55">
        <f>A125251914J_Latest</f>
        <v>90.65</v>
      </c>
      <c r="P113" s="55">
        <f>A125259042F_Latest</f>
        <v>160.32400000000001</v>
      </c>
      <c r="Q113" s="55">
        <f>A125261418J_Latest</f>
        <v>13.192</v>
      </c>
      <c r="R113" s="55">
        <f>A125254290A_Latest</f>
        <v>173.51599999999999</v>
      </c>
      <c r="S113" s="55">
        <f>A125257854A_Latest</f>
        <v>58.91</v>
      </c>
      <c r="T113" s="55">
        <f>A125253102L_Latest</f>
        <v>53.881999999999998</v>
      </c>
      <c r="U113" s="55">
        <f>A125260230L_Latest</f>
        <v>112.792</v>
      </c>
      <c r="V113" s="55">
        <f>A125262606K_Latest</f>
        <v>15.242000000000001</v>
      </c>
      <c r="W113" s="55">
        <f>A125255478W_Latest</f>
        <v>128.03399999999999</v>
      </c>
      <c r="X113" s="55">
        <f>A125258250F_Latest</f>
        <v>39.472000000000001</v>
      </c>
      <c r="Y113" s="55">
        <f>A125253498V_Latest</f>
        <v>25.478999999999999</v>
      </c>
      <c r="Z113" s="55">
        <f>A125260626J_Latest</f>
        <v>64.950999999999993</v>
      </c>
      <c r="AA113" s="55">
        <f>A125263002R_Latest</f>
        <v>5.8760000000000003</v>
      </c>
      <c r="AB113" s="55">
        <f>A125255874X_Latest</f>
        <v>70.828000000000003</v>
      </c>
      <c r="AC113" s="55">
        <f>A125257062C_Latest</f>
        <v>6.3949999999999996</v>
      </c>
      <c r="AD113" s="55">
        <f>A125252310L_Latest</f>
        <v>15.266999999999999</v>
      </c>
      <c r="AE113" s="55">
        <f>A125259438A_Latest</f>
        <v>21.661999999999999</v>
      </c>
      <c r="AF113" s="55">
        <f>A125261814K_Latest</f>
        <v>3.7410000000000001</v>
      </c>
      <c r="AG113" s="55">
        <f>A125254686W_Latest</f>
        <v>25.402999999999999</v>
      </c>
    </row>
    <row r="114" spans="1:33" hidden="1">
      <c r="A114" s="46" t="s">
        <v>4680</v>
      </c>
      <c r="B114" s="47"/>
      <c r="C114" s="65">
        <v>29</v>
      </c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</row>
    <row r="115" spans="1:33" hidden="1">
      <c r="A115" s="49" t="s">
        <v>4666</v>
      </c>
      <c r="B115" s="50"/>
      <c r="C115" s="65">
        <v>30</v>
      </c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</row>
    <row r="116" spans="1:33" hidden="1">
      <c r="A116" s="53"/>
      <c r="B116" s="54" t="s">
        <v>4667</v>
      </c>
      <c r="C116" s="65">
        <v>31</v>
      </c>
      <c r="D116" s="55">
        <f>A125244374X_Latest</f>
        <v>212.178</v>
      </c>
      <c r="E116" s="55">
        <f>A125239622C_Latest</f>
        <v>252.79300000000001</v>
      </c>
      <c r="F116" s="55">
        <f>A125246750C_Latest</f>
        <v>464.971</v>
      </c>
      <c r="G116" s="55">
        <f>A125249126C_Latest</f>
        <v>50.475999999999999</v>
      </c>
      <c r="H116" s="55">
        <f>A125241998T_Latest</f>
        <v>515.447</v>
      </c>
      <c r="I116" s="55">
        <f>A125245562A_Latest</f>
        <v>211.31200000000001</v>
      </c>
      <c r="J116" s="55">
        <f>A125240810K_Latest</f>
        <v>243.489</v>
      </c>
      <c r="K116" s="55">
        <f>A125247938X_Latest</f>
        <v>454.80099999999999</v>
      </c>
      <c r="L116" s="55">
        <f>A125250314K_Latest</f>
        <v>50.475999999999999</v>
      </c>
      <c r="M116" s="55">
        <f>A125243186W_Latest</f>
        <v>505.27699999999999</v>
      </c>
      <c r="N116" s="55">
        <f>A125244770A_Latest</f>
        <v>82.096000000000004</v>
      </c>
      <c r="O116" s="55">
        <f>A125240018F_Latest</f>
        <v>98.713999999999999</v>
      </c>
      <c r="P116" s="55">
        <f>A125247146A_Latest</f>
        <v>180.81</v>
      </c>
      <c r="Q116" s="55">
        <f>A125249522F_Latest</f>
        <v>18.887</v>
      </c>
      <c r="R116" s="55">
        <f>A125242394W_Latest</f>
        <v>199.697</v>
      </c>
      <c r="S116" s="55">
        <f>A125245958W_Latest</f>
        <v>88.100999999999999</v>
      </c>
      <c r="T116" s="55">
        <f>A125241206J_Latest</f>
        <v>89.344999999999999</v>
      </c>
      <c r="U116" s="55">
        <f>A125248334C_Latest</f>
        <v>177.446</v>
      </c>
      <c r="V116" s="55">
        <f>A125250710L_Latest</f>
        <v>24.529</v>
      </c>
      <c r="W116" s="55">
        <f>A125243582X_Latest</f>
        <v>201.97499999999999</v>
      </c>
      <c r="X116" s="55">
        <f>A125246354A_Latest</f>
        <v>41.115000000000002</v>
      </c>
      <c r="Y116" s="55">
        <f>A125241602K_Latest</f>
        <v>55.43</v>
      </c>
      <c r="Z116" s="55">
        <f>A125248730F_Latest</f>
        <v>96.545000000000002</v>
      </c>
      <c r="AA116" s="55">
        <f>A125251106K_Latest</f>
        <v>7.06</v>
      </c>
      <c r="AB116" s="55">
        <f>A125243978V_Latest</f>
        <v>103.605</v>
      </c>
      <c r="AC116" s="55">
        <f>A125245166X_Latest</f>
        <v>0.86599999999999999</v>
      </c>
      <c r="AD116" s="55">
        <f>A125240414J_Latest</f>
        <v>9.3040000000000003</v>
      </c>
      <c r="AE116" s="55">
        <f>A125247542C_Latest</f>
        <v>10.17</v>
      </c>
      <c r="AF116" s="55">
        <f>A125249918A_Latest</f>
        <v>0</v>
      </c>
      <c r="AG116" s="55">
        <f>A125242790X_Latest</f>
        <v>10.17</v>
      </c>
    </row>
    <row r="117" spans="1:33" hidden="1">
      <c r="A117" s="53"/>
      <c r="B117" s="54" t="s">
        <v>4668</v>
      </c>
      <c r="C117" s="65">
        <v>32</v>
      </c>
      <c r="D117" s="55">
        <f>A125244354R_Latest</f>
        <v>32.807000000000002</v>
      </c>
      <c r="E117" s="55">
        <f>A125239602V_Latest</f>
        <v>32.335999999999999</v>
      </c>
      <c r="F117" s="55">
        <f>A125246730V_Latest</f>
        <v>65.143000000000001</v>
      </c>
      <c r="G117" s="55">
        <f>A125249106V_Latest</f>
        <v>11.46</v>
      </c>
      <c r="H117" s="55">
        <f>A125241978J_Latest</f>
        <v>76.602999999999994</v>
      </c>
      <c r="I117" s="55">
        <f>A125245542T_Latest</f>
        <v>31.044</v>
      </c>
      <c r="J117" s="55">
        <f>A125240790L_Latest</f>
        <v>29.231999999999999</v>
      </c>
      <c r="K117" s="55">
        <f>A125247918R_Latest</f>
        <v>60.276000000000003</v>
      </c>
      <c r="L117" s="55">
        <f>A125250294L_Latest</f>
        <v>11.46</v>
      </c>
      <c r="M117" s="55">
        <f>A125243166L_Latest</f>
        <v>71.736000000000004</v>
      </c>
      <c r="N117" s="55">
        <f>A125244750T_Latest</f>
        <v>3.2829999999999999</v>
      </c>
      <c r="O117" s="55">
        <f>A125239998A_Latest</f>
        <v>1.1779999999999999</v>
      </c>
      <c r="P117" s="55">
        <f>A125247126T_Latest</f>
        <v>4.4610000000000003</v>
      </c>
      <c r="Q117" s="55">
        <f>A125249502W_Latest</f>
        <v>0</v>
      </c>
      <c r="R117" s="55">
        <f>A125242374L_Latest</f>
        <v>4.4610000000000003</v>
      </c>
      <c r="S117" s="55">
        <f>A125245938L_Latest</f>
        <v>12.108000000000001</v>
      </c>
      <c r="T117" s="55">
        <f>A125241186K_Latest</f>
        <v>11.103</v>
      </c>
      <c r="U117" s="55">
        <f>A125248314V_Latest</f>
        <v>23.210999999999999</v>
      </c>
      <c r="V117" s="55">
        <f>A125250690R_Latest</f>
        <v>7.4089999999999998</v>
      </c>
      <c r="W117" s="55">
        <f>A125243562R_Latest</f>
        <v>30.62</v>
      </c>
      <c r="X117" s="55">
        <f>A125246334T_Latest</f>
        <v>15.651999999999999</v>
      </c>
      <c r="Y117" s="55">
        <f>A125241582L_Latest</f>
        <v>16.952000000000002</v>
      </c>
      <c r="Z117" s="55">
        <f>A125248710W_Latest</f>
        <v>32.603000000000002</v>
      </c>
      <c r="AA117" s="55">
        <f>A125251086L_Latest</f>
        <v>4.0510000000000002</v>
      </c>
      <c r="AB117" s="55">
        <f>A125243958K_Latest</f>
        <v>36.654000000000003</v>
      </c>
      <c r="AC117" s="55">
        <f>A125245146R_Latest</f>
        <v>1.764</v>
      </c>
      <c r="AD117" s="55">
        <f>A125240394K_Latest</f>
        <v>3.1030000000000002</v>
      </c>
      <c r="AE117" s="55">
        <f>A125247522V_Latest</f>
        <v>4.867</v>
      </c>
      <c r="AF117" s="55">
        <f>A125249898C_Latest</f>
        <v>0</v>
      </c>
      <c r="AG117" s="55">
        <f>A125242770R_Latest</f>
        <v>4.867</v>
      </c>
    </row>
    <row r="118" spans="1:33" hidden="1">
      <c r="A118" s="49" t="s">
        <v>4669</v>
      </c>
      <c r="B118" s="50"/>
      <c r="C118" s="65">
        <v>33</v>
      </c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</row>
    <row r="119" spans="1:33" hidden="1">
      <c r="A119" s="53"/>
      <c r="B119" s="54" t="s">
        <v>4670</v>
      </c>
      <c r="C119" s="65">
        <v>34</v>
      </c>
      <c r="D119" s="55">
        <f>A125244378J_Latest</f>
        <v>82.543999999999997</v>
      </c>
      <c r="E119" s="55">
        <f>A125239626L_Latest</f>
        <v>110.443</v>
      </c>
      <c r="F119" s="55">
        <f>A125246754L_Latest</f>
        <v>192.98699999999999</v>
      </c>
      <c r="G119" s="55">
        <f>A125249130V_Latest</f>
        <v>21.855</v>
      </c>
      <c r="H119" s="55">
        <f>A125242002X_Latest</f>
        <v>214.84200000000001</v>
      </c>
      <c r="I119" s="55">
        <f>A125245566K_Latest</f>
        <v>79.914000000000001</v>
      </c>
      <c r="J119" s="55">
        <f>A125240814V_Latest</f>
        <v>104.47199999999999</v>
      </c>
      <c r="K119" s="55">
        <f>A125247942R_Latest</f>
        <v>184.386</v>
      </c>
      <c r="L119" s="55">
        <f>A125250318V_Latest</f>
        <v>21.855</v>
      </c>
      <c r="M119" s="55">
        <f>A125243190L_Latest</f>
        <v>206.24100000000001</v>
      </c>
      <c r="N119" s="55">
        <f>A125244774K_Latest</f>
        <v>36.624000000000002</v>
      </c>
      <c r="O119" s="55">
        <f>A125240022W_Latest</f>
        <v>53.015999999999998</v>
      </c>
      <c r="P119" s="55">
        <f>A125247150T_Latest</f>
        <v>89.641000000000005</v>
      </c>
      <c r="Q119" s="55">
        <f>A125249526R_Latest</f>
        <v>11.492000000000001</v>
      </c>
      <c r="R119" s="55">
        <f>A125242398F_Latest</f>
        <v>101.133</v>
      </c>
      <c r="S119" s="55">
        <f>A125245962L_Latest</f>
        <v>24.138999999999999</v>
      </c>
      <c r="T119" s="55">
        <f>A125241210X_Latest</f>
        <v>28.838999999999999</v>
      </c>
      <c r="U119" s="55">
        <f>A125248338L_Latest</f>
        <v>52.978000000000002</v>
      </c>
      <c r="V119" s="55">
        <f>A125250714W_Latest</f>
        <v>6.6580000000000004</v>
      </c>
      <c r="W119" s="55">
        <f>A125243586J_Latest</f>
        <v>59.637</v>
      </c>
      <c r="X119" s="55">
        <f>A125246358K_Latest</f>
        <v>19.151</v>
      </c>
      <c r="Y119" s="55">
        <f>A125241606V_Latest</f>
        <v>22.616</v>
      </c>
      <c r="Z119" s="55">
        <f>A125248734R_Latest</f>
        <v>41.767000000000003</v>
      </c>
      <c r="AA119" s="55">
        <f>A125251110A_Latest</f>
        <v>3.7050000000000001</v>
      </c>
      <c r="AB119" s="55">
        <f>A125243982K_Latest</f>
        <v>45.472000000000001</v>
      </c>
      <c r="AC119" s="55">
        <f>A125245170R_Latest</f>
        <v>2.63</v>
      </c>
      <c r="AD119" s="55">
        <f>A125240418T_Latest</f>
        <v>5.9710000000000001</v>
      </c>
      <c r="AE119" s="55">
        <f>A125247546L_Latest</f>
        <v>8.6010000000000009</v>
      </c>
      <c r="AF119" s="55">
        <f>A125249922T_Latest</f>
        <v>0</v>
      </c>
      <c r="AG119" s="55">
        <f>A125242794J_Latest</f>
        <v>8.6010000000000009</v>
      </c>
    </row>
    <row r="120" spans="1:33" hidden="1">
      <c r="A120" s="53"/>
      <c r="B120" s="54" t="s">
        <v>4671</v>
      </c>
      <c r="C120" s="65">
        <v>35</v>
      </c>
      <c r="D120" s="55">
        <f>A125244382X_Latest</f>
        <v>45.692999999999998</v>
      </c>
      <c r="E120" s="55">
        <f>A125239630C_Latest</f>
        <v>53.701000000000001</v>
      </c>
      <c r="F120" s="55">
        <f>A125246758W_Latest</f>
        <v>99.394000000000005</v>
      </c>
      <c r="G120" s="55">
        <f>A125249134C_Latest</f>
        <v>7.3220000000000001</v>
      </c>
      <c r="H120" s="55">
        <f>A125242006J_Latest</f>
        <v>106.71599999999999</v>
      </c>
      <c r="I120" s="55">
        <f>A125245570A_Latest</f>
        <v>45.692999999999998</v>
      </c>
      <c r="J120" s="55">
        <f>A125240818C_Latest</f>
        <v>51.75</v>
      </c>
      <c r="K120" s="55">
        <f>A125247946X_Latest</f>
        <v>97.442999999999998</v>
      </c>
      <c r="L120" s="55">
        <f>A125250322K_Latest</f>
        <v>7.3220000000000001</v>
      </c>
      <c r="M120" s="55">
        <f>A125243194W_Latest</f>
        <v>104.765</v>
      </c>
      <c r="N120" s="55">
        <f>A125244778V_Latest</f>
        <v>13.61</v>
      </c>
      <c r="O120" s="55">
        <f>A125240026F_Latest</f>
        <v>13.755000000000001</v>
      </c>
      <c r="P120" s="55">
        <f>A125247154A_Latest</f>
        <v>27.364999999999998</v>
      </c>
      <c r="Q120" s="55">
        <f>A125249530F_Latest</f>
        <v>0.13700000000000001</v>
      </c>
      <c r="R120" s="55">
        <f>A125242402K_Latest</f>
        <v>27.501999999999999</v>
      </c>
      <c r="S120" s="55">
        <f>A125245966W_Latest</f>
        <v>14.833</v>
      </c>
      <c r="T120" s="55">
        <f>A125241214J_Latest</f>
        <v>20.18</v>
      </c>
      <c r="U120" s="55">
        <f>A125248342C_Latest</f>
        <v>35.012999999999998</v>
      </c>
      <c r="V120" s="55">
        <f>A125250718F_Latest</f>
        <v>4.4039999999999999</v>
      </c>
      <c r="W120" s="55">
        <f>A125243590X_Latest</f>
        <v>39.417000000000002</v>
      </c>
      <c r="X120" s="55">
        <f>A125246362A_Latest</f>
        <v>17.25</v>
      </c>
      <c r="Y120" s="55">
        <f>A125241610K_Latest</f>
        <v>17.815000000000001</v>
      </c>
      <c r="Z120" s="55">
        <f>A125248738X_Latest</f>
        <v>35.064999999999998</v>
      </c>
      <c r="AA120" s="55">
        <f>A125251114K_Latest</f>
        <v>2.7810000000000001</v>
      </c>
      <c r="AB120" s="55">
        <f>A125243986V_Latest</f>
        <v>37.845999999999997</v>
      </c>
      <c r="AC120" s="55">
        <f>A125245174X_Latest</f>
        <v>0</v>
      </c>
      <c r="AD120" s="55">
        <f>A125240422J_Latest</f>
        <v>1.9510000000000001</v>
      </c>
      <c r="AE120" s="55">
        <f>A125247550C_Latest</f>
        <v>1.9510000000000001</v>
      </c>
      <c r="AF120" s="55">
        <f>A125249926A_Latest</f>
        <v>0</v>
      </c>
      <c r="AG120" s="55">
        <f>A125242798T_Latest</f>
        <v>1.9510000000000001</v>
      </c>
    </row>
    <row r="121" spans="1:33" hidden="1">
      <c r="A121" s="53"/>
      <c r="B121" s="54" t="s">
        <v>4672</v>
      </c>
      <c r="C121" s="65">
        <v>36</v>
      </c>
      <c r="D121" s="55">
        <f>A125244358X_Latest</f>
        <v>73.38</v>
      </c>
      <c r="E121" s="55">
        <f>A125239606C_Latest</f>
        <v>75.247</v>
      </c>
      <c r="F121" s="55">
        <f>A125246734C_Latest</f>
        <v>148.62700000000001</v>
      </c>
      <c r="G121" s="55">
        <f>A125249110K_Latest</f>
        <v>17.821999999999999</v>
      </c>
      <c r="H121" s="55">
        <f>A125241982X_Latest</f>
        <v>166.44800000000001</v>
      </c>
      <c r="I121" s="55">
        <f>A125245546A_Latest</f>
        <v>73.38</v>
      </c>
      <c r="J121" s="55">
        <f>A125240794W_Latest</f>
        <v>72.489000000000004</v>
      </c>
      <c r="K121" s="55">
        <f>A125247922F_Latest</f>
        <v>145.869</v>
      </c>
      <c r="L121" s="55">
        <f>A125250298W_Latest</f>
        <v>17.821999999999999</v>
      </c>
      <c r="M121" s="55">
        <f>A125243170C_Latest</f>
        <v>163.691</v>
      </c>
      <c r="N121" s="55">
        <f>A125244754A_Latest</f>
        <v>21.504000000000001</v>
      </c>
      <c r="O121" s="55">
        <f>A125240002L_Latest</f>
        <v>22.016999999999999</v>
      </c>
      <c r="P121" s="55">
        <f>A125247130J_Latest</f>
        <v>43.521000000000001</v>
      </c>
      <c r="Q121" s="55">
        <f>A125249506F_Latest</f>
        <v>3.5009999999999999</v>
      </c>
      <c r="R121" s="55">
        <f>A125242378W_Latest</f>
        <v>47.023000000000003</v>
      </c>
      <c r="S121" s="55">
        <f>A125245942C_Latest</f>
        <v>37.78</v>
      </c>
      <c r="T121" s="55">
        <f>A125241190A_Latest</f>
        <v>28.242000000000001</v>
      </c>
      <c r="U121" s="55">
        <f>A125248318C_Latest</f>
        <v>66.022000000000006</v>
      </c>
      <c r="V121" s="55">
        <f>A125250694X_Latest</f>
        <v>12.127000000000001</v>
      </c>
      <c r="W121" s="55">
        <f>A125243566X_Latest</f>
        <v>78.149000000000001</v>
      </c>
      <c r="X121" s="55">
        <f>A125246338A_Latest</f>
        <v>14.096</v>
      </c>
      <c r="Y121" s="55">
        <f>A125241586W_Latest</f>
        <v>22.23</v>
      </c>
      <c r="Z121" s="55">
        <f>A125248714F_Latest</f>
        <v>36.326000000000001</v>
      </c>
      <c r="AA121" s="55">
        <f>A125251090C_Latest</f>
        <v>2.1930000000000001</v>
      </c>
      <c r="AB121" s="55">
        <f>A125243962A_Latest</f>
        <v>38.518999999999998</v>
      </c>
      <c r="AC121" s="55">
        <f>A125245150F_Latest</f>
        <v>0</v>
      </c>
      <c r="AD121" s="55">
        <f>A125240398V_Latest</f>
        <v>2.758</v>
      </c>
      <c r="AE121" s="55">
        <f>A125247526C_Latest</f>
        <v>2.758</v>
      </c>
      <c r="AF121" s="55">
        <f>A125249902J_Latest</f>
        <v>0</v>
      </c>
      <c r="AG121" s="55">
        <f>A125242774X_Latest</f>
        <v>2.758</v>
      </c>
    </row>
    <row r="122" spans="1:33" hidden="1">
      <c r="A122" s="53"/>
      <c r="B122" s="54" t="s">
        <v>4673</v>
      </c>
      <c r="C122" s="65">
        <v>37</v>
      </c>
      <c r="D122" s="55">
        <f>A125244362R_Latest</f>
        <v>43.368000000000002</v>
      </c>
      <c r="E122" s="55">
        <f>A125239610V_Latest</f>
        <v>45.738999999999997</v>
      </c>
      <c r="F122" s="55">
        <f>A125246738L_Latest</f>
        <v>89.106999999999999</v>
      </c>
      <c r="G122" s="55">
        <f>A125249114V_Latest</f>
        <v>14.936999999999999</v>
      </c>
      <c r="H122" s="55">
        <f>A125241986J_Latest</f>
        <v>104.044</v>
      </c>
      <c r="I122" s="55">
        <f>A125245550T_Latest</f>
        <v>43.368000000000002</v>
      </c>
      <c r="J122" s="55">
        <f>A125240798F_Latest</f>
        <v>44.01</v>
      </c>
      <c r="K122" s="55">
        <f>A125247926R_Latest</f>
        <v>87.379000000000005</v>
      </c>
      <c r="L122" s="55">
        <f>A125250302A_Latest</f>
        <v>14.936999999999999</v>
      </c>
      <c r="M122" s="55">
        <f>A125243174L_Latest</f>
        <v>102.315</v>
      </c>
      <c r="N122" s="55">
        <f>A125244758K_Latest</f>
        <v>13.641</v>
      </c>
      <c r="O122" s="55">
        <f>A125240006W_Latest</f>
        <v>11.103999999999999</v>
      </c>
      <c r="P122" s="55">
        <f>A125247134T_Latest</f>
        <v>24.745000000000001</v>
      </c>
      <c r="Q122" s="55">
        <f>A125249510W_Latest</f>
        <v>3.7559999999999998</v>
      </c>
      <c r="R122" s="55">
        <f>A125242382L_Latest</f>
        <v>28.501000000000001</v>
      </c>
      <c r="S122" s="55">
        <f>A125245946L_Latest</f>
        <v>23.457000000000001</v>
      </c>
      <c r="T122" s="55">
        <f>A125241194K_Latest</f>
        <v>23.186</v>
      </c>
      <c r="U122" s="55">
        <f>A125248322V_Latest</f>
        <v>46.643999999999998</v>
      </c>
      <c r="V122" s="55">
        <f>A125250698J_Latest</f>
        <v>8.7490000000000006</v>
      </c>
      <c r="W122" s="55">
        <f>A125243570R_Latest</f>
        <v>55.392000000000003</v>
      </c>
      <c r="X122" s="55">
        <f>A125246342T_Latest</f>
        <v>6.27</v>
      </c>
      <c r="Y122" s="55">
        <f>A125241590L_Latest</f>
        <v>9.7200000000000006</v>
      </c>
      <c r="Z122" s="55">
        <f>A125248718R_Latest</f>
        <v>15.99</v>
      </c>
      <c r="AA122" s="55">
        <f>A125251094L_Latest</f>
        <v>2.4319999999999999</v>
      </c>
      <c r="AB122" s="55">
        <f>A125243966K_Latest</f>
        <v>18.422000000000001</v>
      </c>
      <c r="AC122" s="55">
        <f>A125245154R_Latest</f>
        <v>0</v>
      </c>
      <c r="AD122" s="55">
        <f>A125240402X_Latest</f>
        <v>1.728</v>
      </c>
      <c r="AE122" s="55">
        <f>A125247530V_Latest</f>
        <v>1.728</v>
      </c>
      <c r="AF122" s="55">
        <f>A125249906T_Latest</f>
        <v>0</v>
      </c>
      <c r="AG122" s="55">
        <f>A125242778J_Latest</f>
        <v>1.728</v>
      </c>
    </row>
    <row r="123" spans="1:33" hidden="1">
      <c r="A123" s="49" t="s">
        <v>4674</v>
      </c>
      <c r="B123" s="50"/>
      <c r="C123" s="65">
        <v>38</v>
      </c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</row>
    <row r="124" spans="1:33" hidden="1">
      <c r="A124" s="53"/>
      <c r="B124" s="54" t="s">
        <v>4675</v>
      </c>
      <c r="C124" s="65">
        <v>39</v>
      </c>
      <c r="D124" s="55">
        <f>A125244366X_Latest</f>
        <v>94.194999999999993</v>
      </c>
      <c r="E124" s="55">
        <f>A125239614C_Latest</f>
        <v>134.33600000000001</v>
      </c>
      <c r="F124" s="55">
        <f>A125246742C_Latest</f>
        <v>228.53100000000001</v>
      </c>
      <c r="G124" s="55">
        <f>A125249118C_Latest</f>
        <v>28.204999999999998</v>
      </c>
      <c r="H124" s="55">
        <f>A125241990X_Latest</f>
        <v>256.73599999999999</v>
      </c>
      <c r="I124" s="55">
        <f>A125245554A_Latest</f>
        <v>91.989000000000004</v>
      </c>
      <c r="J124" s="55">
        <f>A125240802K_Latest</f>
        <v>129.51400000000001</v>
      </c>
      <c r="K124" s="55">
        <f>A125247930F_Latest</f>
        <v>221.50299999999999</v>
      </c>
      <c r="L124" s="55">
        <f>A125250306K_Latest</f>
        <v>28.204999999999998</v>
      </c>
      <c r="M124" s="55">
        <f>A125243178W_Latest</f>
        <v>249.708</v>
      </c>
      <c r="N124" s="55">
        <f>A125244762A_Latest</f>
        <v>31.777999999999999</v>
      </c>
      <c r="O124" s="55">
        <f>A125240010L_Latest</f>
        <v>54.158000000000001</v>
      </c>
      <c r="P124" s="55">
        <f>A125247138A_Latest</f>
        <v>85.936000000000007</v>
      </c>
      <c r="Q124" s="55">
        <f>A125249514F_Latest</f>
        <v>11.512</v>
      </c>
      <c r="R124" s="55">
        <f>A125242386W_Latest</f>
        <v>97.448999999999998</v>
      </c>
      <c r="S124" s="55">
        <f>A125245950C_Latest</f>
        <v>36.499000000000002</v>
      </c>
      <c r="T124" s="55">
        <f>A125241198V_Latest</f>
        <v>38.947000000000003</v>
      </c>
      <c r="U124" s="55">
        <f>A125248326C_Latest</f>
        <v>75.445999999999998</v>
      </c>
      <c r="V124" s="55">
        <f>A125250702L_Latest</f>
        <v>12.492000000000001</v>
      </c>
      <c r="W124" s="55">
        <f>A125243574X_Latest</f>
        <v>87.938000000000002</v>
      </c>
      <c r="X124" s="55">
        <f>A125246346A_Latest</f>
        <v>23.712</v>
      </c>
      <c r="Y124" s="55">
        <f>A125241594W_Latest</f>
        <v>36.408999999999999</v>
      </c>
      <c r="Z124" s="55">
        <f>A125248722F_Latest</f>
        <v>60.121000000000002</v>
      </c>
      <c r="AA124" s="55">
        <f>A125251098W_Latest</f>
        <v>4.2009999999999996</v>
      </c>
      <c r="AB124" s="55">
        <f>A125243970A_Latest</f>
        <v>64.322000000000003</v>
      </c>
      <c r="AC124" s="55">
        <f>A125245158X_Latest</f>
        <v>2.2069999999999999</v>
      </c>
      <c r="AD124" s="55">
        <f>A125240406J_Latest</f>
        <v>4.8209999999999997</v>
      </c>
      <c r="AE124" s="55">
        <f>A125247534C_Latest</f>
        <v>7.0279999999999996</v>
      </c>
      <c r="AF124" s="55">
        <f>A125249910J_Latest</f>
        <v>0</v>
      </c>
      <c r="AG124" s="55">
        <f>A125242782X_Latest</f>
        <v>7.0279999999999996</v>
      </c>
    </row>
    <row r="125" spans="1:33" hidden="1">
      <c r="A125" s="53"/>
      <c r="B125" s="54" t="s">
        <v>4676</v>
      </c>
      <c r="C125" s="65">
        <v>40</v>
      </c>
      <c r="D125" s="55">
        <f>A125244350F_Latest</f>
        <v>103.502</v>
      </c>
      <c r="E125" s="55">
        <f>A125239598R_Latest</f>
        <v>112.955</v>
      </c>
      <c r="F125" s="55">
        <f>A125246726C_Latest</f>
        <v>216.458</v>
      </c>
      <c r="G125" s="55">
        <f>A125249102K_Latest</f>
        <v>24.446999999999999</v>
      </c>
      <c r="H125" s="55">
        <f>A125241974X_Latest</f>
        <v>240.905</v>
      </c>
      <c r="I125" s="55">
        <f>A125245538A_Latest</f>
        <v>103.07899999999999</v>
      </c>
      <c r="J125" s="55">
        <f>A125240786W_Latest</f>
        <v>107.024</v>
      </c>
      <c r="K125" s="55">
        <f>A125247914F_Latest</f>
        <v>210.10400000000001</v>
      </c>
      <c r="L125" s="55">
        <f>A125250290C_Latest</f>
        <v>24.446999999999999</v>
      </c>
      <c r="M125" s="55">
        <f>A125243162C_Latest</f>
        <v>234.55099999999999</v>
      </c>
      <c r="N125" s="55">
        <f>A125244746A_Latest</f>
        <v>37.648000000000003</v>
      </c>
      <c r="O125" s="55">
        <f>A125239994T_Latest</f>
        <v>37.481000000000002</v>
      </c>
      <c r="P125" s="55">
        <f>A125247122J_Latest</f>
        <v>75.129000000000005</v>
      </c>
      <c r="Q125" s="55">
        <f>A125249498T_Latest</f>
        <v>5.2220000000000004</v>
      </c>
      <c r="R125" s="55">
        <f>A125242370C_Latest</f>
        <v>80.352000000000004</v>
      </c>
      <c r="S125" s="55">
        <f>A125245934C_Latest</f>
        <v>42.753</v>
      </c>
      <c r="T125" s="55">
        <f>A125241182A_Latest</f>
        <v>39.582999999999998</v>
      </c>
      <c r="U125" s="55">
        <f>A125248310K_Latest</f>
        <v>82.335999999999999</v>
      </c>
      <c r="V125" s="55">
        <f>A125250686X_Latest</f>
        <v>13.066000000000001</v>
      </c>
      <c r="W125" s="55">
        <f>A125243558X_Latest</f>
        <v>95.402000000000001</v>
      </c>
      <c r="X125" s="55">
        <f>A125246330J_Latest</f>
        <v>22.678999999999998</v>
      </c>
      <c r="Y125" s="55">
        <f>A125241578W_Latest</f>
        <v>29.96</v>
      </c>
      <c r="Z125" s="55">
        <f>A125248706F_Latest</f>
        <v>52.637999999999998</v>
      </c>
      <c r="AA125" s="55">
        <f>A125251082C_Latest</f>
        <v>6.1580000000000004</v>
      </c>
      <c r="AB125" s="55">
        <f>A125243954A_Latest</f>
        <v>58.796999999999997</v>
      </c>
      <c r="AC125" s="55">
        <f>A125245142F_Latest</f>
        <v>0.42299999999999999</v>
      </c>
      <c r="AD125" s="55">
        <f>A125240390A_Latest</f>
        <v>5.931</v>
      </c>
      <c r="AE125" s="55">
        <f>A125247518C_Latest</f>
        <v>6.3540000000000001</v>
      </c>
      <c r="AF125" s="55">
        <f>A125249894V_Latest</f>
        <v>0</v>
      </c>
      <c r="AG125" s="55">
        <f>A125242766X_Latest</f>
        <v>6.3540000000000001</v>
      </c>
    </row>
    <row r="126" spans="1:33" hidden="1">
      <c r="A126" s="53"/>
      <c r="B126" s="54" t="s">
        <v>4677</v>
      </c>
      <c r="C126" s="65">
        <v>41</v>
      </c>
      <c r="D126" s="55">
        <f>A125244386J_Latest</f>
        <v>36.851999999999997</v>
      </c>
      <c r="E126" s="55">
        <f>A125239634L_Latest</f>
        <v>32.085999999999999</v>
      </c>
      <c r="F126" s="55">
        <f>A125246762L_Latest</f>
        <v>68.938000000000002</v>
      </c>
      <c r="G126" s="55">
        <f>A125249138L_Latest</f>
        <v>6.931</v>
      </c>
      <c r="H126" s="55">
        <f>A125242010X_Latest</f>
        <v>75.87</v>
      </c>
      <c r="I126" s="55">
        <f>A125245574K_Latest</f>
        <v>36.851999999999997</v>
      </c>
      <c r="J126" s="55">
        <f>A125240822V_Latest</f>
        <v>30.890999999999998</v>
      </c>
      <c r="K126" s="55">
        <f>A125247950R_Latest</f>
        <v>67.742999999999995</v>
      </c>
      <c r="L126" s="55">
        <f>A125250326V_Latest</f>
        <v>6.931</v>
      </c>
      <c r="M126" s="55">
        <f>A125243198F_Latest</f>
        <v>74.674999999999997</v>
      </c>
      <c r="N126" s="55">
        <f>A125244782K_Latest</f>
        <v>12.295999999999999</v>
      </c>
      <c r="O126" s="55">
        <f>A125240030W_Latest</f>
        <v>6.7130000000000001</v>
      </c>
      <c r="P126" s="55">
        <f>A125247158K_Latest</f>
        <v>19.010000000000002</v>
      </c>
      <c r="Q126" s="55">
        <f>A125249534R_Latest</f>
        <v>2.1520000000000001</v>
      </c>
      <c r="R126" s="55">
        <f>A125242406V_Latest</f>
        <v>21.161000000000001</v>
      </c>
      <c r="S126" s="55">
        <f>A125245970L_Latest</f>
        <v>15.744999999999999</v>
      </c>
      <c r="T126" s="55">
        <f>A125241218T_Latest</f>
        <v>18.166</v>
      </c>
      <c r="U126" s="55">
        <f>A125248346L_Latest</f>
        <v>33.911000000000001</v>
      </c>
      <c r="V126" s="55">
        <f>A125250722W_Latest</f>
        <v>4.468</v>
      </c>
      <c r="W126" s="55">
        <f>A125243594J_Latest</f>
        <v>38.378999999999998</v>
      </c>
      <c r="X126" s="55">
        <f>A125246366K_Latest</f>
        <v>8.81</v>
      </c>
      <c r="Y126" s="55">
        <f>A125241614V_Latest</f>
        <v>6.0119999999999996</v>
      </c>
      <c r="Z126" s="55">
        <f>A125248742R_Latest</f>
        <v>14.823</v>
      </c>
      <c r="AA126" s="55">
        <f>A125251118V_Latest</f>
        <v>0.312</v>
      </c>
      <c r="AB126" s="55">
        <f>A125243990K_Latest</f>
        <v>15.135</v>
      </c>
      <c r="AC126" s="55">
        <f>A125245178J_Latest</f>
        <v>0</v>
      </c>
      <c r="AD126" s="55">
        <f>A125240426T_Latest</f>
        <v>1.1950000000000001</v>
      </c>
      <c r="AE126" s="55">
        <f>A125247554L_Latest</f>
        <v>1.1950000000000001</v>
      </c>
      <c r="AF126" s="55">
        <f>A125249930T_Latest</f>
        <v>0</v>
      </c>
      <c r="AG126" s="55">
        <f>A125242802W_Latest</f>
        <v>1.1950000000000001</v>
      </c>
    </row>
    <row r="127" spans="1:33" hidden="1">
      <c r="A127" s="53"/>
      <c r="B127" s="54" t="s">
        <v>4678</v>
      </c>
      <c r="C127" s="65">
        <v>42</v>
      </c>
      <c r="D127" s="55">
        <f>A125244370R_Latest</f>
        <v>10.435</v>
      </c>
      <c r="E127" s="55">
        <f>A125239618L_Latest</f>
        <v>5.7519999999999998</v>
      </c>
      <c r="F127" s="55">
        <f>A125246746L_Latest</f>
        <v>16.187000000000001</v>
      </c>
      <c r="G127" s="55">
        <f>A125249122V_Latest</f>
        <v>2.3519999999999999</v>
      </c>
      <c r="H127" s="55">
        <f>A125241994J_Latest</f>
        <v>18.539000000000001</v>
      </c>
      <c r="I127" s="55">
        <f>A125245558K_Latest</f>
        <v>10.435</v>
      </c>
      <c r="J127" s="55">
        <f>A125240806V_Latest</f>
        <v>5.2910000000000004</v>
      </c>
      <c r="K127" s="55">
        <f>A125247934R_Latest</f>
        <v>15.727</v>
      </c>
      <c r="L127" s="55">
        <f>A125250310A_Latest</f>
        <v>2.3519999999999999</v>
      </c>
      <c r="M127" s="55">
        <f>A125243182L_Latest</f>
        <v>18.079000000000001</v>
      </c>
      <c r="N127" s="55">
        <f>A125244766K_Latest</f>
        <v>3.657</v>
      </c>
      <c r="O127" s="55">
        <f>A125240014W_Latest</f>
        <v>1.5389999999999999</v>
      </c>
      <c r="P127" s="55">
        <f>A125247142T_Latest</f>
        <v>5.1970000000000001</v>
      </c>
      <c r="Q127" s="55">
        <f>A125249518R_Latest</f>
        <v>0</v>
      </c>
      <c r="R127" s="55">
        <f>A125242390L_Latest</f>
        <v>5.1970000000000001</v>
      </c>
      <c r="S127" s="55">
        <f>A125245954L_Latest</f>
        <v>5.2119999999999997</v>
      </c>
      <c r="T127" s="55">
        <f>A125241202X_Latest</f>
        <v>3.7519999999999998</v>
      </c>
      <c r="U127" s="55">
        <f>A125248330V_Latest</f>
        <v>8.9629999999999992</v>
      </c>
      <c r="V127" s="55">
        <f>A125250706W_Latest</f>
        <v>1.9119999999999999</v>
      </c>
      <c r="W127" s="55">
        <f>A125243578J_Latest</f>
        <v>10.875999999999999</v>
      </c>
      <c r="X127" s="55">
        <f>A125246350T_Latest</f>
        <v>1.5660000000000001</v>
      </c>
      <c r="Y127" s="55">
        <f>A125241598F_Latest</f>
        <v>0</v>
      </c>
      <c r="Z127" s="55">
        <f>A125248726R_Latest</f>
        <v>1.5660000000000001</v>
      </c>
      <c r="AA127" s="55">
        <f>A125251102A_Latest</f>
        <v>0.44</v>
      </c>
      <c r="AB127" s="55">
        <f>A125243974K_Latest</f>
        <v>2.0059999999999998</v>
      </c>
      <c r="AC127" s="55">
        <f>A125245162R_Latest</f>
        <v>0</v>
      </c>
      <c r="AD127" s="55">
        <f>A125240410X_Latest</f>
        <v>0.46100000000000002</v>
      </c>
      <c r="AE127" s="55">
        <f>A125247538L_Latest</f>
        <v>0.46100000000000002</v>
      </c>
      <c r="AF127" s="55">
        <f>A125249914T_Latest</f>
        <v>0</v>
      </c>
      <c r="AG127" s="55">
        <f>A125242786J_Latest</f>
        <v>0.46100000000000002</v>
      </c>
    </row>
    <row r="128" spans="1:33" hidden="1">
      <c r="A128" s="49" t="s">
        <v>4661</v>
      </c>
      <c r="B128" s="59"/>
      <c r="C128" s="65">
        <v>43</v>
      </c>
      <c r="D128" s="55">
        <f>A125244390X_Latest</f>
        <v>244.98500000000001</v>
      </c>
      <c r="E128" s="55">
        <f>A125239638W_Latest</f>
        <v>285.12900000000002</v>
      </c>
      <c r="F128" s="55">
        <f>A125246766W_Latest</f>
        <v>530.11400000000003</v>
      </c>
      <c r="G128" s="55">
        <f>A125249142C_Latest</f>
        <v>61.935000000000002</v>
      </c>
      <c r="H128" s="55">
        <f>A125242014J_Latest</f>
        <v>592.04999999999995</v>
      </c>
      <c r="I128" s="55">
        <f>A125245578V_Latest</f>
        <v>242.35599999999999</v>
      </c>
      <c r="J128" s="55">
        <f>A125240826C_Latest</f>
        <v>272.721</v>
      </c>
      <c r="K128" s="55">
        <f>A125247954X_Latest</f>
        <v>515.077</v>
      </c>
      <c r="L128" s="55">
        <f>A125250330K_Latest</f>
        <v>61.935000000000002</v>
      </c>
      <c r="M128" s="55">
        <f>A125243202K_Latest</f>
        <v>577.01199999999994</v>
      </c>
      <c r="N128" s="55">
        <f>A125244786V_Latest</f>
        <v>85.379000000000005</v>
      </c>
      <c r="O128" s="55">
        <f>A125240034F_Latest</f>
        <v>99.891999999999996</v>
      </c>
      <c r="P128" s="55">
        <f>A125247162A_Latest</f>
        <v>185.27199999999999</v>
      </c>
      <c r="Q128" s="55">
        <f>A125249538X_Latest</f>
        <v>18.887</v>
      </c>
      <c r="R128" s="55">
        <f>A125242410K_Latest</f>
        <v>204.15799999999999</v>
      </c>
      <c r="S128" s="55">
        <f>A125245974W_Latest</f>
        <v>100.21</v>
      </c>
      <c r="T128" s="55">
        <f>A125241222J_Latest</f>
        <v>100.44799999999999</v>
      </c>
      <c r="U128" s="55">
        <f>A125248350C_Latest</f>
        <v>200.65700000000001</v>
      </c>
      <c r="V128" s="55">
        <f>A125250726F_Latest</f>
        <v>31.937999999999999</v>
      </c>
      <c r="W128" s="55">
        <f>A125243598T_Latest</f>
        <v>232.595</v>
      </c>
      <c r="X128" s="55">
        <f>A125246370A_Latest</f>
        <v>56.767000000000003</v>
      </c>
      <c r="Y128" s="55">
        <f>A125241618C_Latest</f>
        <v>72.381</v>
      </c>
      <c r="Z128" s="55">
        <f>A125248746X_Latest</f>
        <v>129.148</v>
      </c>
      <c r="AA128" s="55">
        <f>A125251122K_Latest</f>
        <v>11.111000000000001</v>
      </c>
      <c r="AB128" s="55">
        <f>A125243994V_Latest</f>
        <v>140.25899999999999</v>
      </c>
      <c r="AC128" s="55">
        <f>A125245182X_Latest</f>
        <v>2.63</v>
      </c>
      <c r="AD128" s="55">
        <f>A125240430J_Latest</f>
        <v>12.407999999999999</v>
      </c>
      <c r="AE128" s="55">
        <f>A125247558W_Latest</f>
        <v>15.037000000000001</v>
      </c>
      <c r="AF128" s="55">
        <f>A125249934A_Latest</f>
        <v>0</v>
      </c>
      <c r="AG128" s="55">
        <f>A125242806F_Latest</f>
        <v>15.037000000000001</v>
      </c>
    </row>
    <row r="129" spans="1:33" hidden="1">
      <c r="A129" s="60"/>
      <c r="B129" s="61"/>
      <c r="C129" s="61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</row>
    <row r="130" spans="1:33" hidden="1">
      <c r="A130" s="60"/>
      <c r="B130" s="61"/>
      <c r="C130" s="61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</row>
    <row r="131" spans="1:33" hidden="1">
      <c r="A131" s="64"/>
      <c r="B131" s="63"/>
      <c r="C131" s="63"/>
      <c r="D131" s="66">
        <v>1</v>
      </c>
      <c r="E131" s="66">
        <v>2</v>
      </c>
      <c r="F131" s="66">
        <v>3</v>
      </c>
      <c r="G131" s="66">
        <v>4</v>
      </c>
      <c r="H131" s="66">
        <v>5</v>
      </c>
      <c r="I131" s="66">
        <v>6</v>
      </c>
      <c r="J131" s="66">
        <v>7</v>
      </c>
      <c r="K131" s="66">
        <v>8</v>
      </c>
      <c r="L131" s="66">
        <v>9</v>
      </c>
      <c r="M131" s="66">
        <v>10</v>
      </c>
      <c r="N131" s="66">
        <v>11</v>
      </c>
      <c r="O131" s="66">
        <v>12</v>
      </c>
      <c r="P131" s="66">
        <v>13</v>
      </c>
      <c r="Q131" s="66">
        <v>14</v>
      </c>
      <c r="R131" s="66">
        <v>15</v>
      </c>
      <c r="S131" s="66">
        <v>16</v>
      </c>
      <c r="T131" s="66">
        <v>17</v>
      </c>
      <c r="U131" s="66">
        <v>18</v>
      </c>
      <c r="V131" s="66">
        <v>19</v>
      </c>
      <c r="W131" s="66">
        <v>20</v>
      </c>
      <c r="X131" s="66">
        <v>21</v>
      </c>
      <c r="Y131" s="66">
        <v>22</v>
      </c>
      <c r="Z131" s="66">
        <v>23</v>
      </c>
      <c r="AA131" s="66">
        <v>24</v>
      </c>
      <c r="AB131" s="66">
        <v>25</v>
      </c>
      <c r="AC131" s="66">
        <v>26</v>
      </c>
      <c r="AD131" s="66">
        <v>27</v>
      </c>
      <c r="AE131" s="66">
        <v>28</v>
      </c>
      <c r="AF131" s="66">
        <v>29</v>
      </c>
      <c r="AG131" s="66">
        <v>30</v>
      </c>
    </row>
    <row r="132" spans="1:33" hidden="1">
      <c r="A132" s="36"/>
      <c r="B132" s="36"/>
      <c r="C132" s="36"/>
      <c r="D132" s="84" t="s">
        <v>4657</v>
      </c>
      <c r="E132" s="84"/>
      <c r="F132" s="84"/>
      <c r="G132" s="84"/>
      <c r="H132" s="84"/>
      <c r="I132" s="84" t="s">
        <v>4686</v>
      </c>
      <c r="J132" s="84"/>
      <c r="K132" s="84"/>
      <c r="L132" s="84"/>
      <c r="M132" s="84"/>
      <c r="N132" s="84" t="s">
        <v>4687</v>
      </c>
      <c r="O132" s="84"/>
      <c r="P132" s="84"/>
      <c r="Q132" s="84"/>
      <c r="R132" s="84"/>
      <c r="S132" s="84" t="s">
        <v>4688</v>
      </c>
      <c r="T132" s="84"/>
      <c r="U132" s="84"/>
      <c r="V132" s="84"/>
      <c r="W132" s="84"/>
      <c r="X132" s="84" t="s">
        <v>4689</v>
      </c>
      <c r="Y132" s="84"/>
      <c r="Z132" s="84"/>
      <c r="AA132" s="84"/>
      <c r="AB132" s="84"/>
      <c r="AC132" s="84" t="s">
        <v>4685</v>
      </c>
      <c r="AD132" s="84"/>
      <c r="AE132" s="84"/>
      <c r="AF132" s="84"/>
      <c r="AG132" s="84"/>
    </row>
    <row r="133" spans="1:33" hidden="1">
      <c r="A133" s="36"/>
      <c r="B133" s="36"/>
      <c r="C133" s="36"/>
      <c r="D133" s="85" t="s">
        <v>4659</v>
      </c>
      <c r="E133" s="85"/>
      <c r="F133" s="85"/>
      <c r="G133" s="87" t="s">
        <v>4660</v>
      </c>
      <c r="H133" s="87" t="s">
        <v>4661</v>
      </c>
      <c r="I133" s="85" t="s">
        <v>4659</v>
      </c>
      <c r="J133" s="85"/>
      <c r="K133" s="85"/>
      <c r="L133" s="87" t="s">
        <v>4660</v>
      </c>
      <c r="M133" s="87" t="s">
        <v>4661</v>
      </c>
      <c r="N133" s="85" t="s">
        <v>4659</v>
      </c>
      <c r="O133" s="85"/>
      <c r="P133" s="85"/>
      <c r="Q133" s="87" t="s">
        <v>4660</v>
      </c>
      <c r="R133" s="87" t="s">
        <v>4661</v>
      </c>
      <c r="S133" s="85" t="s">
        <v>4659</v>
      </c>
      <c r="T133" s="85"/>
      <c r="U133" s="85"/>
      <c r="V133" s="87" t="s">
        <v>4660</v>
      </c>
      <c r="W133" s="87" t="s">
        <v>4661</v>
      </c>
      <c r="X133" s="85" t="s">
        <v>4659</v>
      </c>
      <c r="Y133" s="85"/>
      <c r="Z133" s="85"/>
      <c r="AA133" s="87" t="s">
        <v>4660</v>
      </c>
      <c r="AB133" s="87" t="s">
        <v>4661</v>
      </c>
      <c r="AC133" s="85" t="s">
        <v>4659</v>
      </c>
      <c r="AD133" s="85"/>
      <c r="AE133" s="85"/>
      <c r="AF133" s="87" t="s">
        <v>4660</v>
      </c>
      <c r="AG133" s="87" t="s">
        <v>4661</v>
      </c>
    </row>
    <row r="134" spans="1:33" ht="56.25" hidden="1">
      <c r="A134" s="36"/>
      <c r="B134" s="36"/>
      <c r="C134" s="36"/>
      <c r="D134" s="44" t="s">
        <v>4662</v>
      </c>
      <c r="E134" s="44" t="s">
        <v>4663</v>
      </c>
      <c r="F134" s="42" t="s">
        <v>4661</v>
      </c>
      <c r="G134" s="86"/>
      <c r="H134" s="86"/>
      <c r="I134" s="44" t="s">
        <v>4662</v>
      </c>
      <c r="J134" s="44" t="s">
        <v>4663</v>
      </c>
      <c r="K134" s="42" t="s">
        <v>4661</v>
      </c>
      <c r="L134" s="86"/>
      <c r="M134" s="86"/>
      <c r="N134" s="44" t="s">
        <v>4662</v>
      </c>
      <c r="O134" s="44" t="s">
        <v>4663</v>
      </c>
      <c r="P134" s="42" t="s">
        <v>4661</v>
      </c>
      <c r="Q134" s="86"/>
      <c r="R134" s="86"/>
      <c r="S134" s="44" t="s">
        <v>4662</v>
      </c>
      <c r="T134" s="44" t="s">
        <v>4663</v>
      </c>
      <c r="U134" s="42" t="s">
        <v>4661</v>
      </c>
      <c r="V134" s="86"/>
      <c r="W134" s="86"/>
      <c r="X134" s="44" t="s">
        <v>4662</v>
      </c>
      <c r="Y134" s="44" t="s">
        <v>4663</v>
      </c>
      <c r="Z134" s="42" t="s">
        <v>4661</v>
      </c>
      <c r="AA134" s="86"/>
      <c r="AB134" s="86"/>
      <c r="AC134" s="44" t="s">
        <v>4662</v>
      </c>
      <c r="AD134" s="44" t="s">
        <v>4663</v>
      </c>
      <c r="AE134" s="42" t="s">
        <v>4661</v>
      </c>
      <c r="AF134" s="86"/>
      <c r="AG134" s="86"/>
    </row>
    <row r="135" spans="1:33" hidden="1">
      <c r="A135" s="36"/>
      <c r="B135" s="36"/>
      <c r="C135" s="36"/>
      <c r="D135" s="45" t="s">
        <v>4664</v>
      </c>
      <c r="E135" s="45" t="s">
        <v>4664</v>
      </c>
      <c r="F135" s="45" t="s">
        <v>4664</v>
      </c>
      <c r="G135" s="45" t="s">
        <v>4664</v>
      </c>
      <c r="H135" s="45" t="s">
        <v>4664</v>
      </c>
      <c r="I135" s="45" t="s">
        <v>4664</v>
      </c>
      <c r="J135" s="45" t="s">
        <v>4664</v>
      </c>
      <c r="K135" s="45" t="s">
        <v>4664</v>
      </c>
      <c r="L135" s="45" t="s">
        <v>4664</v>
      </c>
      <c r="M135" s="45" t="s">
        <v>4664</v>
      </c>
      <c r="N135" s="45" t="s">
        <v>4664</v>
      </c>
      <c r="O135" s="45" t="s">
        <v>4664</v>
      </c>
      <c r="P135" s="45" t="s">
        <v>4664</v>
      </c>
      <c r="Q135" s="45" t="s">
        <v>4664</v>
      </c>
      <c r="R135" s="45" t="s">
        <v>4664</v>
      </c>
      <c r="S135" s="45" t="s">
        <v>4664</v>
      </c>
      <c r="T135" s="45" t="s">
        <v>4664</v>
      </c>
      <c r="U135" s="45" t="s">
        <v>4664</v>
      </c>
      <c r="V135" s="45" t="s">
        <v>4664</v>
      </c>
      <c r="W135" s="45" t="s">
        <v>4664</v>
      </c>
      <c r="X135" s="45" t="s">
        <v>4664</v>
      </c>
      <c r="Y135" s="45" t="s">
        <v>4664</v>
      </c>
      <c r="Z135" s="45" t="s">
        <v>4664</v>
      </c>
      <c r="AA135" s="45" t="s">
        <v>4664</v>
      </c>
      <c r="AB135" s="45" t="s">
        <v>4664</v>
      </c>
      <c r="AC135" s="45" t="s">
        <v>4664</v>
      </c>
      <c r="AD135" s="45" t="s">
        <v>4664</v>
      </c>
      <c r="AE135" s="45" t="s">
        <v>4664</v>
      </c>
      <c r="AF135" s="45" t="s">
        <v>4664</v>
      </c>
      <c r="AG135" s="45" t="s">
        <v>4664</v>
      </c>
    </row>
    <row r="136" spans="1:33" hidden="1">
      <c r="A136" s="46" t="s">
        <v>4665</v>
      </c>
      <c r="B136" s="46"/>
      <c r="C136" s="36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</row>
    <row r="137" spans="1:33" hidden="1">
      <c r="A137" s="49" t="s">
        <v>4666</v>
      </c>
      <c r="B137" s="50"/>
      <c r="C137" s="36"/>
      <c r="D137" s="45"/>
      <c r="E137" s="45"/>
      <c r="F137" s="45"/>
      <c r="G137" s="48"/>
      <c r="H137" s="70"/>
      <c r="I137" s="45"/>
      <c r="J137" s="45"/>
      <c r="K137" s="45"/>
      <c r="L137" s="48"/>
      <c r="M137" s="70"/>
      <c r="N137" s="45"/>
      <c r="O137" s="45"/>
      <c r="P137" s="45"/>
      <c r="Q137" s="48"/>
      <c r="R137" s="70"/>
      <c r="S137" s="45"/>
      <c r="T137" s="45"/>
      <c r="U137" s="45"/>
      <c r="V137" s="48"/>
      <c r="W137" s="70"/>
      <c r="X137" s="45"/>
      <c r="Y137" s="45"/>
      <c r="Z137" s="45"/>
      <c r="AA137" s="48"/>
      <c r="AB137" s="70"/>
      <c r="AC137" s="45"/>
      <c r="AD137" s="45"/>
      <c r="AE137" s="45"/>
      <c r="AF137" s="48"/>
      <c r="AG137" s="70"/>
    </row>
    <row r="138" spans="1:33" hidden="1">
      <c r="A138" s="53"/>
      <c r="B138" s="54" t="s">
        <v>4667</v>
      </c>
      <c r="C138" s="65">
        <v>1</v>
      </c>
      <c r="D138" s="56" t="s">
        <v>283</v>
      </c>
      <c r="E138" s="56" t="s">
        <v>286</v>
      </c>
      <c r="F138" s="56" t="s">
        <v>280</v>
      </c>
      <c r="G138" s="56" t="s">
        <v>289</v>
      </c>
      <c r="H138" s="56" t="s">
        <v>277</v>
      </c>
      <c r="I138" s="56" t="s">
        <v>448</v>
      </c>
      <c r="J138" s="56" t="s">
        <v>451</v>
      </c>
      <c r="K138" s="56" t="s">
        <v>445</v>
      </c>
      <c r="L138" s="56" t="s">
        <v>454</v>
      </c>
      <c r="M138" s="56" t="s">
        <v>442</v>
      </c>
      <c r="N138" s="56" t="s">
        <v>863</v>
      </c>
      <c r="O138" s="56" t="s">
        <v>866</v>
      </c>
      <c r="P138" s="56" t="s">
        <v>860</v>
      </c>
      <c r="Q138" s="56" t="s">
        <v>869</v>
      </c>
      <c r="R138" s="56" t="s">
        <v>857</v>
      </c>
      <c r="S138" s="56" t="s">
        <v>1278</v>
      </c>
      <c r="T138" s="56" t="s">
        <v>1281</v>
      </c>
      <c r="U138" s="56" t="s">
        <v>1275</v>
      </c>
      <c r="V138" s="56" t="s">
        <v>1284</v>
      </c>
      <c r="W138" s="56" t="s">
        <v>1272</v>
      </c>
      <c r="X138" s="56" t="s">
        <v>1443</v>
      </c>
      <c r="Y138" s="56" t="s">
        <v>1446</v>
      </c>
      <c r="Z138" s="56" t="s">
        <v>1440</v>
      </c>
      <c r="AA138" s="56" t="s">
        <v>1449</v>
      </c>
      <c r="AB138" s="56" t="s">
        <v>1437</v>
      </c>
      <c r="AC138" s="56" t="s">
        <v>1858</v>
      </c>
      <c r="AD138" s="56" t="s">
        <v>1861</v>
      </c>
      <c r="AE138" s="56" t="s">
        <v>1855</v>
      </c>
      <c r="AF138" s="56" t="s">
        <v>1864</v>
      </c>
      <c r="AG138" s="56" t="s">
        <v>1852</v>
      </c>
    </row>
    <row r="139" spans="1:33" hidden="1">
      <c r="A139" s="53"/>
      <c r="B139" s="54" t="s">
        <v>4668</v>
      </c>
      <c r="C139" s="65">
        <v>2</v>
      </c>
      <c r="D139" s="56" t="s">
        <v>298</v>
      </c>
      <c r="E139" s="56" t="s">
        <v>301</v>
      </c>
      <c r="F139" s="56" t="s">
        <v>295</v>
      </c>
      <c r="G139" s="56" t="s">
        <v>304</v>
      </c>
      <c r="H139" s="56" t="s">
        <v>292</v>
      </c>
      <c r="I139" s="56" t="s">
        <v>463</v>
      </c>
      <c r="J139" s="56" t="s">
        <v>466</v>
      </c>
      <c r="K139" s="56" t="s">
        <v>460</v>
      </c>
      <c r="L139" s="56" t="s">
        <v>469</v>
      </c>
      <c r="M139" s="56" t="s">
        <v>457</v>
      </c>
      <c r="N139" s="56" t="s">
        <v>878</v>
      </c>
      <c r="O139" s="56" t="s">
        <v>881</v>
      </c>
      <c r="P139" s="56" t="s">
        <v>875</v>
      </c>
      <c r="Q139" s="56" t="s">
        <v>884</v>
      </c>
      <c r="R139" s="56" t="s">
        <v>872</v>
      </c>
      <c r="S139" s="56" t="s">
        <v>1293</v>
      </c>
      <c r="T139" s="56" t="s">
        <v>1296</v>
      </c>
      <c r="U139" s="56" t="s">
        <v>1290</v>
      </c>
      <c r="V139" s="56" t="s">
        <v>1299</v>
      </c>
      <c r="W139" s="56" t="s">
        <v>1287</v>
      </c>
      <c r="X139" s="56" t="s">
        <v>1458</v>
      </c>
      <c r="Y139" s="56" t="s">
        <v>1461</v>
      </c>
      <c r="Z139" s="56" t="s">
        <v>1455</v>
      </c>
      <c r="AA139" s="56" t="s">
        <v>1464</v>
      </c>
      <c r="AB139" s="56" t="s">
        <v>1452</v>
      </c>
      <c r="AC139" s="56" t="s">
        <v>1873</v>
      </c>
      <c r="AD139" s="56" t="s">
        <v>1876</v>
      </c>
      <c r="AE139" s="56" t="s">
        <v>1870</v>
      </c>
      <c r="AF139" s="56" t="s">
        <v>1879</v>
      </c>
      <c r="AG139" s="56" t="s">
        <v>1867</v>
      </c>
    </row>
    <row r="140" spans="1:33" hidden="1">
      <c r="A140" s="49" t="s">
        <v>4669</v>
      </c>
      <c r="B140" s="50"/>
      <c r="C140" s="65">
        <v>3</v>
      </c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</row>
    <row r="141" spans="1:33" hidden="1">
      <c r="A141" s="53"/>
      <c r="B141" s="54" t="s">
        <v>4670</v>
      </c>
      <c r="C141" s="65">
        <v>4</v>
      </c>
      <c r="D141" s="56" t="s">
        <v>313</v>
      </c>
      <c r="E141" s="56" t="s">
        <v>316</v>
      </c>
      <c r="F141" s="56" t="s">
        <v>310</v>
      </c>
      <c r="G141" s="56" t="s">
        <v>319</v>
      </c>
      <c r="H141" s="56" t="s">
        <v>307</v>
      </c>
      <c r="I141" s="56" t="s">
        <v>478</v>
      </c>
      <c r="J141" s="56" t="s">
        <v>481</v>
      </c>
      <c r="K141" s="56" t="s">
        <v>475</v>
      </c>
      <c r="L141" s="56" t="s">
        <v>484</v>
      </c>
      <c r="M141" s="56" t="s">
        <v>472</v>
      </c>
      <c r="N141" s="56" t="s">
        <v>893</v>
      </c>
      <c r="O141" s="56" t="s">
        <v>896</v>
      </c>
      <c r="P141" s="56" t="s">
        <v>890</v>
      </c>
      <c r="Q141" s="56" t="s">
        <v>899</v>
      </c>
      <c r="R141" s="56" t="s">
        <v>887</v>
      </c>
      <c r="S141" s="56" t="s">
        <v>1308</v>
      </c>
      <c r="T141" s="56" t="s">
        <v>1311</v>
      </c>
      <c r="U141" s="56" t="s">
        <v>1305</v>
      </c>
      <c r="V141" s="56" t="s">
        <v>1314</v>
      </c>
      <c r="W141" s="56" t="s">
        <v>1302</v>
      </c>
      <c r="X141" s="56" t="s">
        <v>1473</v>
      </c>
      <c r="Y141" s="56" t="s">
        <v>1476</v>
      </c>
      <c r="Z141" s="56" t="s">
        <v>1470</v>
      </c>
      <c r="AA141" s="56" t="s">
        <v>1479</v>
      </c>
      <c r="AB141" s="56" t="s">
        <v>1467</v>
      </c>
      <c r="AC141" s="56" t="s">
        <v>1888</v>
      </c>
      <c r="AD141" s="56" t="s">
        <v>1891</v>
      </c>
      <c r="AE141" s="56" t="s">
        <v>1885</v>
      </c>
      <c r="AF141" s="56" t="s">
        <v>1894</v>
      </c>
      <c r="AG141" s="56" t="s">
        <v>1882</v>
      </c>
    </row>
    <row r="142" spans="1:33" hidden="1">
      <c r="A142" s="53"/>
      <c r="B142" s="54" t="s">
        <v>4671</v>
      </c>
      <c r="C142" s="65">
        <v>5</v>
      </c>
      <c r="D142" s="56" t="s">
        <v>328</v>
      </c>
      <c r="E142" s="56" t="s">
        <v>331</v>
      </c>
      <c r="F142" s="56" t="s">
        <v>325</v>
      </c>
      <c r="G142" s="56" t="s">
        <v>334</v>
      </c>
      <c r="H142" s="56" t="s">
        <v>322</v>
      </c>
      <c r="I142" s="56" t="s">
        <v>493</v>
      </c>
      <c r="J142" s="56" t="s">
        <v>496</v>
      </c>
      <c r="K142" s="56" t="s">
        <v>490</v>
      </c>
      <c r="L142" s="56" t="s">
        <v>499</v>
      </c>
      <c r="M142" s="56" t="s">
        <v>487</v>
      </c>
      <c r="N142" s="56" t="s">
        <v>908</v>
      </c>
      <c r="O142" s="56" t="s">
        <v>911</v>
      </c>
      <c r="P142" s="56" t="s">
        <v>905</v>
      </c>
      <c r="Q142" s="56" t="s">
        <v>914</v>
      </c>
      <c r="R142" s="56" t="s">
        <v>902</v>
      </c>
      <c r="S142" s="56" t="s">
        <v>1323</v>
      </c>
      <c r="T142" s="56" t="s">
        <v>1326</v>
      </c>
      <c r="U142" s="56" t="s">
        <v>1320</v>
      </c>
      <c r="V142" s="56" t="s">
        <v>1329</v>
      </c>
      <c r="W142" s="56" t="s">
        <v>1317</v>
      </c>
      <c r="X142" s="56" t="s">
        <v>1488</v>
      </c>
      <c r="Y142" s="56" t="s">
        <v>1491</v>
      </c>
      <c r="Z142" s="56" t="s">
        <v>1485</v>
      </c>
      <c r="AA142" s="56" t="s">
        <v>1494</v>
      </c>
      <c r="AB142" s="56" t="s">
        <v>1482</v>
      </c>
      <c r="AC142" s="56" t="s">
        <v>1903</v>
      </c>
      <c r="AD142" s="56" t="s">
        <v>1906</v>
      </c>
      <c r="AE142" s="56" t="s">
        <v>1900</v>
      </c>
      <c r="AF142" s="56" t="s">
        <v>1909</v>
      </c>
      <c r="AG142" s="56" t="s">
        <v>1897</v>
      </c>
    </row>
    <row r="143" spans="1:33" hidden="1">
      <c r="A143" s="53"/>
      <c r="B143" s="54" t="s">
        <v>4672</v>
      </c>
      <c r="C143" s="65">
        <v>6</v>
      </c>
      <c r="D143" s="56" t="s">
        <v>343</v>
      </c>
      <c r="E143" s="56" t="s">
        <v>346</v>
      </c>
      <c r="F143" s="56" t="s">
        <v>340</v>
      </c>
      <c r="G143" s="56" t="s">
        <v>349</v>
      </c>
      <c r="H143" s="56" t="s">
        <v>337</v>
      </c>
      <c r="I143" s="56" t="s">
        <v>508</v>
      </c>
      <c r="J143" s="56" t="s">
        <v>511</v>
      </c>
      <c r="K143" s="56" t="s">
        <v>505</v>
      </c>
      <c r="L143" s="56" t="s">
        <v>764</v>
      </c>
      <c r="M143" s="56" t="s">
        <v>502</v>
      </c>
      <c r="N143" s="56" t="s">
        <v>923</v>
      </c>
      <c r="O143" s="56" t="s">
        <v>926</v>
      </c>
      <c r="P143" s="56" t="s">
        <v>920</v>
      </c>
      <c r="Q143" s="56" t="s">
        <v>929</v>
      </c>
      <c r="R143" s="56" t="s">
        <v>917</v>
      </c>
      <c r="S143" s="56" t="s">
        <v>1338</v>
      </c>
      <c r="T143" s="56" t="s">
        <v>1341</v>
      </c>
      <c r="U143" s="56" t="s">
        <v>1335</v>
      </c>
      <c r="V143" s="56" t="s">
        <v>1344</v>
      </c>
      <c r="W143" s="56" t="s">
        <v>1332</v>
      </c>
      <c r="X143" s="56" t="s">
        <v>1503</v>
      </c>
      <c r="Y143" s="56" t="s">
        <v>1506</v>
      </c>
      <c r="Z143" s="56" t="s">
        <v>1500</v>
      </c>
      <c r="AA143" s="56" t="s">
        <v>1509</v>
      </c>
      <c r="AB143" s="56" t="s">
        <v>1497</v>
      </c>
      <c r="AC143" s="56" t="s">
        <v>1918</v>
      </c>
      <c r="AD143" s="56" t="s">
        <v>1921</v>
      </c>
      <c r="AE143" s="56" t="s">
        <v>1915</v>
      </c>
      <c r="AF143" s="56" t="s">
        <v>1924</v>
      </c>
      <c r="AG143" s="56" t="s">
        <v>1912</v>
      </c>
    </row>
    <row r="144" spans="1:33" hidden="1">
      <c r="A144" s="53"/>
      <c r="B144" s="54" t="s">
        <v>4673</v>
      </c>
      <c r="C144" s="65">
        <v>7</v>
      </c>
      <c r="D144" s="56" t="s">
        <v>358</v>
      </c>
      <c r="E144" s="56" t="s">
        <v>361</v>
      </c>
      <c r="F144" s="56" t="s">
        <v>355</v>
      </c>
      <c r="G144" s="56" t="s">
        <v>364</v>
      </c>
      <c r="H144" s="56" t="s">
        <v>352</v>
      </c>
      <c r="I144" s="56" t="s">
        <v>773</v>
      </c>
      <c r="J144" s="56" t="s">
        <v>776</v>
      </c>
      <c r="K144" s="56" t="s">
        <v>770</v>
      </c>
      <c r="L144" s="56" t="s">
        <v>779</v>
      </c>
      <c r="M144" s="56" t="s">
        <v>767</v>
      </c>
      <c r="N144" s="56" t="s">
        <v>938</v>
      </c>
      <c r="O144" s="56" t="s">
        <v>941</v>
      </c>
      <c r="P144" s="56" t="s">
        <v>935</v>
      </c>
      <c r="Q144" s="56" t="s">
        <v>944</v>
      </c>
      <c r="R144" s="56" t="s">
        <v>932</v>
      </c>
      <c r="S144" s="56" t="s">
        <v>1353</v>
      </c>
      <c r="T144" s="56" t="s">
        <v>1356</v>
      </c>
      <c r="U144" s="56" t="s">
        <v>1350</v>
      </c>
      <c r="V144" s="56" t="s">
        <v>1359</v>
      </c>
      <c r="W144" s="56" t="s">
        <v>1347</v>
      </c>
      <c r="X144" s="56" t="s">
        <v>1768</v>
      </c>
      <c r="Y144" s="56" t="s">
        <v>1771</v>
      </c>
      <c r="Z144" s="56" t="s">
        <v>1765</v>
      </c>
      <c r="AA144" s="56" t="s">
        <v>1774</v>
      </c>
      <c r="AB144" s="56" t="s">
        <v>1762</v>
      </c>
      <c r="AC144" s="56" t="s">
        <v>1933</v>
      </c>
      <c r="AD144" s="56" t="s">
        <v>1936</v>
      </c>
      <c r="AE144" s="56" t="s">
        <v>1930</v>
      </c>
      <c r="AF144" s="56" t="s">
        <v>1939</v>
      </c>
      <c r="AG144" s="56" t="s">
        <v>1927</v>
      </c>
    </row>
    <row r="145" spans="1:33" hidden="1">
      <c r="A145" s="49" t="s">
        <v>4674</v>
      </c>
      <c r="B145" s="50"/>
      <c r="C145" s="65">
        <v>8</v>
      </c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</row>
    <row r="146" spans="1:33" hidden="1">
      <c r="A146" s="53"/>
      <c r="B146" s="54" t="s">
        <v>4675</v>
      </c>
      <c r="C146" s="65">
        <v>9</v>
      </c>
      <c r="D146" s="56" t="s">
        <v>373</v>
      </c>
      <c r="E146" s="56" t="s">
        <v>376</v>
      </c>
      <c r="F146" s="56" t="s">
        <v>370</v>
      </c>
      <c r="G146" s="56" t="s">
        <v>379</v>
      </c>
      <c r="H146" s="56" t="s">
        <v>367</v>
      </c>
      <c r="I146" s="56" t="s">
        <v>788</v>
      </c>
      <c r="J146" s="56" t="s">
        <v>791</v>
      </c>
      <c r="K146" s="56" t="s">
        <v>785</v>
      </c>
      <c r="L146" s="56" t="s">
        <v>794</v>
      </c>
      <c r="M146" s="56" t="s">
        <v>782</v>
      </c>
      <c r="N146" s="56" t="s">
        <v>953</v>
      </c>
      <c r="O146" s="56" t="s">
        <v>956</v>
      </c>
      <c r="P146" s="56" t="s">
        <v>950</v>
      </c>
      <c r="Q146" s="56" t="s">
        <v>959</v>
      </c>
      <c r="R146" s="56" t="s">
        <v>947</v>
      </c>
      <c r="S146" s="56" t="s">
        <v>1368</v>
      </c>
      <c r="T146" s="56" t="s">
        <v>1371</v>
      </c>
      <c r="U146" s="56" t="s">
        <v>1365</v>
      </c>
      <c r="V146" s="56" t="s">
        <v>1374</v>
      </c>
      <c r="W146" s="56" t="s">
        <v>1362</v>
      </c>
      <c r="X146" s="56" t="s">
        <v>1783</v>
      </c>
      <c r="Y146" s="56" t="s">
        <v>1786</v>
      </c>
      <c r="Z146" s="56" t="s">
        <v>1780</v>
      </c>
      <c r="AA146" s="56" t="s">
        <v>1789</v>
      </c>
      <c r="AB146" s="56" t="s">
        <v>1777</v>
      </c>
      <c r="AC146" s="56" t="s">
        <v>1948</v>
      </c>
      <c r="AD146" s="56" t="s">
        <v>1951</v>
      </c>
      <c r="AE146" s="56" t="s">
        <v>1945</v>
      </c>
      <c r="AF146" s="56" t="s">
        <v>1954</v>
      </c>
      <c r="AG146" s="56" t="s">
        <v>1942</v>
      </c>
    </row>
    <row r="147" spans="1:33" hidden="1">
      <c r="A147" s="53"/>
      <c r="B147" s="54" t="s">
        <v>4676</v>
      </c>
      <c r="C147" s="65">
        <v>10</v>
      </c>
      <c r="D147" s="56" t="s">
        <v>388</v>
      </c>
      <c r="E147" s="56" t="s">
        <v>391</v>
      </c>
      <c r="F147" s="56" t="s">
        <v>385</v>
      </c>
      <c r="G147" s="56" t="s">
        <v>394</v>
      </c>
      <c r="H147" s="56" t="s">
        <v>382</v>
      </c>
      <c r="I147" s="56" t="s">
        <v>803</v>
      </c>
      <c r="J147" s="56" t="s">
        <v>806</v>
      </c>
      <c r="K147" s="56" t="s">
        <v>800</v>
      </c>
      <c r="L147" s="56" t="s">
        <v>809</v>
      </c>
      <c r="M147" s="56" t="s">
        <v>797</v>
      </c>
      <c r="N147" s="56" t="s">
        <v>968</v>
      </c>
      <c r="O147" s="56" t="s">
        <v>971</v>
      </c>
      <c r="P147" s="56" t="s">
        <v>965</v>
      </c>
      <c r="Q147" s="56" t="s">
        <v>974</v>
      </c>
      <c r="R147" s="56" t="s">
        <v>962</v>
      </c>
      <c r="S147" s="56" t="s">
        <v>1383</v>
      </c>
      <c r="T147" s="56" t="s">
        <v>1386</v>
      </c>
      <c r="U147" s="56" t="s">
        <v>1380</v>
      </c>
      <c r="V147" s="56" t="s">
        <v>1389</v>
      </c>
      <c r="W147" s="56" t="s">
        <v>1377</v>
      </c>
      <c r="X147" s="56" t="s">
        <v>1798</v>
      </c>
      <c r="Y147" s="56" t="s">
        <v>1801</v>
      </c>
      <c r="Z147" s="56" t="s">
        <v>1795</v>
      </c>
      <c r="AA147" s="56" t="s">
        <v>1804</v>
      </c>
      <c r="AB147" s="56" t="s">
        <v>1792</v>
      </c>
      <c r="AC147" s="56" t="s">
        <v>1963</v>
      </c>
      <c r="AD147" s="56" t="s">
        <v>1966</v>
      </c>
      <c r="AE147" s="56" t="s">
        <v>1960</v>
      </c>
      <c r="AF147" s="56" t="s">
        <v>1969</v>
      </c>
      <c r="AG147" s="56" t="s">
        <v>1957</v>
      </c>
    </row>
    <row r="148" spans="1:33" hidden="1">
      <c r="A148" s="53"/>
      <c r="B148" s="54" t="s">
        <v>4677</v>
      </c>
      <c r="C148" s="65">
        <v>11</v>
      </c>
      <c r="D148" s="56" t="s">
        <v>403</v>
      </c>
      <c r="E148" s="56" t="s">
        <v>406</v>
      </c>
      <c r="F148" s="56" t="s">
        <v>400</v>
      </c>
      <c r="G148" s="56" t="s">
        <v>409</v>
      </c>
      <c r="H148" s="56" t="s">
        <v>397</v>
      </c>
      <c r="I148" s="56" t="s">
        <v>818</v>
      </c>
      <c r="J148" s="56" t="s">
        <v>821</v>
      </c>
      <c r="K148" s="56" t="s">
        <v>815</v>
      </c>
      <c r="L148" s="56" t="s">
        <v>824</v>
      </c>
      <c r="M148" s="56" t="s">
        <v>812</v>
      </c>
      <c r="N148" s="56" t="s">
        <v>983</v>
      </c>
      <c r="O148" s="56" t="s">
        <v>986</v>
      </c>
      <c r="P148" s="56" t="s">
        <v>980</v>
      </c>
      <c r="Q148" s="56" t="s">
        <v>989</v>
      </c>
      <c r="R148" s="56" t="s">
        <v>977</v>
      </c>
      <c r="S148" s="56" t="s">
        <v>1398</v>
      </c>
      <c r="T148" s="56" t="s">
        <v>1401</v>
      </c>
      <c r="U148" s="56" t="s">
        <v>1395</v>
      </c>
      <c r="V148" s="56" t="s">
        <v>1404</v>
      </c>
      <c r="W148" s="56" t="s">
        <v>1392</v>
      </c>
      <c r="X148" s="56" t="s">
        <v>1813</v>
      </c>
      <c r="Y148" s="56" t="s">
        <v>1816</v>
      </c>
      <c r="Z148" s="56" t="s">
        <v>1810</v>
      </c>
      <c r="AA148" s="56" t="s">
        <v>1819</v>
      </c>
      <c r="AB148" s="56" t="s">
        <v>1807</v>
      </c>
      <c r="AC148" s="56" t="s">
        <v>1978</v>
      </c>
      <c r="AD148" s="56" t="s">
        <v>1981</v>
      </c>
      <c r="AE148" s="56" t="s">
        <v>1975</v>
      </c>
      <c r="AF148" s="56" t="s">
        <v>1984</v>
      </c>
      <c r="AG148" s="56" t="s">
        <v>1972</v>
      </c>
    </row>
    <row r="149" spans="1:33" hidden="1">
      <c r="A149" s="53"/>
      <c r="B149" s="54" t="s">
        <v>4678</v>
      </c>
      <c r="C149" s="65">
        <v>12</v>
      </c>
      <c r="D149" s="56" t="s">
        <v>418</v>
      </c>
      <c r="E149" s="56" t="s">
        <v>421</v>
      </c>
      <c r="F149" s="56" t="s">
        <v>415</v>
      </c>
      <c r="G149" s="56" t="s">
        <v>424</v>
      </c>
      <c r="H149" s="56" t="s">
        <v>412</v>
      </c>
      <c r="I149" s="56" t="s">
        <v>833</v>
      </c>
      <c r="J149" s="56" t="s">
        <v>836</v>
      </c>
      <c r="K149" s="56" t="s">
        <v>830</v>
      </c>
      <c r="L149" s="56" t="s">
        <v>839</v>
      </c>
      <c r="M149" s="56" t="s">
        <v>827</v>
      </c>
      <c r="N149" s="56" t="s">
        <v>998</v>
      </c>
      <c r="O149" s="56" t="s">
        <v>1001</v>
      </c>
      <c r="P149" s="56" t="s">
        <v>995</v>
      </c>
      <c r="Q149" s="56" t="s">
        <v>1004</v>
      </c>
      <c r="R149" s="56" t="s">
        <v>992</v>
      </c>
      <c r="S149" s="56" t="s">
        <v>1413</v>
      </c>
      <c r="T149" s="56" t="s">
        <v>1416</v>
      </c>
      <c r="U149" s="56" t="s">
        <v>1410</v>
      </c>
      <c r="V149" s="56" t="s">
        <v>1419</v>
      </c>
      <c r="W149" s="56" t="s">
        <v>1407</v>
      </c>
      <c r="X149" s="56" t="s">
        <v>1828</v>
      </c>
      <c r="Y149" s="56" t="s">
        <v>1831</v>
      </c>
      <c r="Z149" s="56" t="s">
        <v>1825</v>
      </c>
      <c r="AA149" s="56" t="s">
        <v>1834</v>
      </c>
      <c r="AB149" s="56" t="s">
        <v>1822</v>
      </c>
      <c r="AC149" s="56" t="s">
        <v>1993</v>
      </c>
      <c r="AD149" s="56" t="s">
        <v>1996</v>
      </c>
      <c r="AE149" s="56" t="s">
        <v>1990</v>
      </c>
      <c r="AF149" s="56" t="s">
        <v>1999</v>
      </c>
      <c r="AG149" s="56" t="s">
        <v>1987</v>
      </c>
    </row>
    <row r="150" spans="1:33" hidden="1">
      <c r="A150" s="49" t="s">
        <v>4661</v>
      </c>
      <c r="B150" s="57"/>
      <c r="C150" s="65">
        <v>13</v>
      </c>
      <c r="D150" s="56" t="s">
        <v>268</v>
      </c>
      <c r="E150" s="56" t="s">
        <v>271</v>
      </c>
      <c r="F150" s="56" t="s">
        <v>265</v>
      </c>
      <c r="G150" s="56" t="s">
        <v>274</v>
      </c>
      <c r="H150" s="56" t="s">
        <v>262</v>
      </c>
      <c r="I150" s="56" t="s">
        <v>433</v>
      </c>
      <c r="J150" s="56" t="s">
        <v>436</v>
      </c>
      <c r="K150" s="56" t="s">
        <v>430</v>
      </c>
      <c r="L150" s="56" t="s">
        <v>439</v>
      </c>
      <c r="M150" s="56" t="s">
        <v>427</v>
      </c>
      <c r="N150" s="56" t="s">
        <v>848</v>
      </c>
      <c r="O150" s="56" t="s">
        <v>851</v>
      </c>
      <c r="P150" s="56" t="s">
        <v>845</v>
      </c>
      <c r="Q150" s="56" t="s">
        <v>854</v>
      </c>
      <c r="R150" s="56" t="s">
        <v>842</v>
      </c>
      <c r="S150" s="56" t="s">
        <v>1263</v>
      </c>
      <c r="T150" s="56" t="s">
        <v>1266</v>
      </c>
      <c r="U150" s="56" t="s">
        <v>1010</v>
      </c>
      <c r="V150" s="56" t="s">
        <v>1269</v>
      </c>
      <c r="W150" s="56" t="s">
        <v>1007</v>
      </c>
      <c r="X150" s="56" t="s">
        <v>1428</v>
      </c>
      <c r="Y150" s="56" t="s">
        <v>1431</v>
      </c>
      <c r="Z150" s="56" t="s">
        <v>1425</v>
      </c>
      <c r="AA150" s="56" t="s">
        <v>1434</v>
      </c>
      <c r="AB150" s="56" t="s">
        <v>1422</v>
      </c>
      <c r="AC150" s="56" t="s">
        <v>1843</v>
      </c>
      <c r="AD150" s="56" t="s">
        <v>1846</v>
      </c>
      <c r="AE150" s="56" t="s">
        <v>1840</v>
      </c>
      <c r="AF150" s="56" t="s">
        <v>1849</v>
      </c>
      <c r="AG150" s="56" t="s">
        <v>1837</v>
      </c>
    </row>
    <row r="151" spans="1:33" hidden="1">
      <c r="A151" s="46" t="s">
        <v>4679</v>
      </c>
      <c r="B151" s="47"/>
      <c r="C151" s="65">
        <v>14</v>
      </c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</row>
    <row r="152" spans="1:33" hidden="1">
      <c r="A152" s="49" t="s">
        <v>4666</v>
      </c>
      <c r="B152" s="50"/>
      <c r="C152" s="65">
        <v>15</v>
      </c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</row>
    <row r="153" spans="1:33" ht="15" hidden="1" customHeight="1">
      <c r="A153" s="53"/>
      <c r="B153" s="54" t="s">
        <v>4667</v>
      </c>
      <c r="C153" s="65">
        <v>16</v>
      </c>
      <c r="D153" s="56" t="s">
        <v>284</v>
      </c>
      <c r="E153" s="56" t="s">
        <v>287</v>
      </c>
      <c r="F153" s="56" t="s">
        <v>281</v>
      </c>
      <c r="G153" s="56" t="s">
        <v>290</v>
      </c>
      <c r="H153" s="56" t="s">
        <v>278</v>
      </c>
      <c r="I153" s="56" t="s">
        <v>449</v>
      </c>
      <c r="J153" s="56" t="s">
        <v>452</v>
      </c>
      <c r="K153" s="56" t="s">
        <v>446</v>
      </c>
      <c r="L153" s="56" t="s">
        <v>455</v>
      </c>
      <c r="M153" s="56" t="s">
        <v>443</v>
      </c>
      <c r="N153" s="56" t="s">
        <v>864</v>
      </c>
      <c r="O153" s="56" t="s">
        <v>867</v>
      </c>
      <c r="P153" s="56" t="s">
        <v>861</v>
      </c>
      <c r="Q153" s="56" t="s">
        <v>870</v>
      </c>
      <c r="R153" s="56" t="s">
        <v>858</v>
      </c>
      <c r="S153" s="56" t="s">
        <v>1279</v>
      </c>
      <c r="T153" s="56" t="s">
        <v>1282</v>
      </c>
      <c r="U153" s="56" t="s">
        <v>1276</v>
      </c>
      <c r="V153" s="56" t="s">
        <v>1285</v>
      </c>
      <c r="W153" s="56" t="s">
        <v>1273</v>
      </c>
      <c r="X153" s="56" t="s">
        <v>1444</v>
      </c>
      <c r="Y153" s="56" t="s">
        <v>1447</v>
      </c>
      <c r="Z153" s="56" t="s">
        <v>1441</v>
      </c>
      <c r="AA153" s="56" t="s">
        <v>1450</v>
      </c>
      <c r="AB153" s="56" t="s">
        <v>1438</v>
      </c>
      <c r="AC153" s="56" t="s">
        <v>1859</v>
      </c>
      <c r="AD153" s="56" t="s">
        <v>1862</v>
      </c>
      <c r="AE153" s="56" t="s">
        <v>1856</v>
      </c>
      <c r="AF153" s="56" t="s">
        <v>1865</v>
      </c>
      <c r="AG153" s="56" t="s">
        <v>1853</v>
      </c>
    </row>
    <row r="154" spans="1:33" hidden="1">
      <c r="A154" s="53"/>
      <c r="B154" s="54" t="s">
        <v>4668</v>
      </c>
      <c r="C154" s="65">
        <v>17</v>
      </c>
      <c r="D154" s="56" t="s">
        <v>299</v>
      </c>
      <c r="E154" s="56" t="s">
        <v>302</v>
      </c>
      <c r="F154" s="56" t="s">
        <v>296</v>
      </c>
      <c r="G154" s="56" t="s">
        <v>305</v>
      </c>
      <c r="H154" s="56" t="s">
        <v>293</v>
      </c>
      <c r="I154" s="56" t="s">
        <v>464</v>
      </c>
      <c r="J154" s="56" t="s">
        <v>467</v>
      </c>
      <c r="K154" s="56" t="s">
        <v>461</v>
      </c>
      <c r="L154" s="56" t="s">
        <v>470</v>
      </c>
      <c r="M154" s="56" t="s">
        <v>458</v>
      </c>
      <c r="N154" s="56" t="s">
        <v>879</v>
      </c>
      <c r="O154" s="56" t="s">
        <v>882</v>
      </c>
      <c r="P154" s="56" t="s">
        <v>876</v>
      </c>
      <c r="Q154" s="56" t="s">
        <v>885</v>
      </c>
      <c r="R154" s="56" t="s">
        <v>873</v>
      </c>
      <c r="S154" s="56" t="s">
        <v>1294</v>
      </c>
      <c r="T154" s="56" t="s">
        <v>1297</v>
      </c>
      <c r="U154" s="56" t="s">
        <v>1291</v>
      </c>
      <c r="V154" s="56" t="s">
        <v>1300</v>
      </c>
      <c r="W154" s="56" t="s">
        <v>1288</v>
      </c>
      <c r="X154" s="56" t="s">
        <v>1459</v>
      </c>
      <c r="Y154" s="56" t="s">
        <v>1462</v>
      </c>
      <c r="Z154" s="56" t="s">
        <v>1456</v>
      </c>
      <c r="AA154" s="56" t="s">
        <v>1465</v>
      </c>
      <c r="AB154" s="56" t="s">
        <v>1453</v>
      </c>
      <c r="AC154" s="56" t="s">
        <v>1874</v>
      </c>
      <c r="AD154" s="56" t="s">
        <v>1877</v>
      </c>
      <c r="AE154" s="56" t="s">
        <v>1871</v>
      </c>
      <c r="AF154" s="56" t="s">
        <v>1880</v>
      </c>
      <c r="AG154" s="56" t="s">
        <v>1868</v>
      </c>
    </row>
    <row r="155" spans="1:33" hidden="1">
      <c r="A155" s="49" t="s">
        <v>4669</v>
      </c>
      <c r="B155" s="50"/>
      <c r="C155" s="65">
        <v>18</v>
      </c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</row>
    <row r="156" spans="1:33" hidden="1">
      <c r="A156" s="53"/>
      <c r="B156" s="54" t="s">
        <v>4670</v>
      </c>
      <c r="C156" s="65">
        <v>19</v>
      </c>
      <c r="D156" s="56" t="s">
        <v>314</v>
      </c>
      <c r="E156" s="56" t="s">
        <v>317</v>
      </c>
      <c r="F156" s="56" t="s">
        <v>311</v>
      </c>
      <c r="G156" s="56" t="s">
        <v>320</v>
      </c>
      <c r="H156" s="56" t="s">
        <v>308</v>
      </c>
      <c r="I156" s="56" t="s">
        <v>479</v>
      </c>
      <c r="J156" s="56" t="s">
        <v>482</v>
      </c>
      <c r="K156" s="56" t="s">
        <v>476</v>
      </c>
      <c r="L156" s="56" t="s">
        <v>485</v>
      </c>
      <c r="M156" s="56" t="s">
        <v>473</v>
      </c>
      <c r="N156" s="56" t="s">
        <v>894</v>
      </c>
      <c r="O156" s="56" t="s">
        <v>897</v>
      </c>
      <c r="P156" s="56" t="s">
        <v>891</v>
      </c>
      <c r="Q156" s="56" t="s">
        <v>900</v>
      </c>
      <c r="R156" s="56" t="s">
        <v>888</v>
      </c>
      <c r="S156" s="56" t="s">
        <v>1309</v>
      </c>
      <c r="T156" s="56" t="s">
        <v>1312</v>
      </c>
      <c r="U156" s="56" t="s">
        <v>1306</v>
      </c>
      <c r="V156" s="56" t="s">
        <v>1315</v>
      </c>
      <c r="W156" s="56" t="s">
        <v>1303</v>
      </c>
      <c r="X156" s="56" t="s">
        <v>1474</v>
      </c>
      <c r="Y156" s="56" t="s">
        <v>1477</v>
      </c>
      <c r="Z156" s="56" t="s">
        <v>1471</v>
      </c>
      <c r="AA156" s="56" t="s">
        <v>1480</v>
      </c>
      <c r="AB156" s="56" t="s">
        <v>1468</v>
      </c>
      <c r="AC156" s="56" t="s">
        <v>1889</v>
      </c>
      <c r="AD156" s="56" t="s">
        <v>1892</v>
      </c>
      <c r="AE156" s="56" t="s">
        <v>1886</v>
      </c>
      <c r="AF156" s="56" t="s">
        <v>1895</v>
      </c>
      <c r="AG156" s="56" t="s">
        <v>1883</v>
      </c>
    </row>
    <row r="157" spans="1:33" hidden="1">
      <c r="A157" s="53"/>
      <c r="B157" s="54" t="s">
        <v>4671</v>
      </c>
      <c r="C157" s="65">
        <v>20</v>
      </c>
      <c r="D157" s="56" t="s">
        <v>329</v>
      </c>
      <c r="E157" s="56" t="s">
        <v>332</v>
      </c>
      <c r="F157" s="56" t="s">
        <v>326</v>
      </c>
      <c r="G157" s="56" t="s">
        <v>335</v>
      </c>
      <c r="H157" s="56" t="s">
        <v>323</v>
      </c>
      <c r="I157" s="56" t="s">
        <v>494</v>
      </c>
      <c r="J157" s="56" t="s">
        <v>497</v>
      </c>
      <c r="K157" s="56" t="s">
        <v>491</v>
      </c>
      <c r="L157" s="56" t="s">
        <v>500</v>
      </c>
      <c r="M157" s="56" t="s">
        <v>488</v>
      </c>
      <c r="N157" s="56" t="s">
        <v>909</v>
      </c>
      <c r="O157" s="56" t="s">
        <v>912</v>
      </c>
      <c r="P157" s="56" t="s">
        <v>906</v>
      </c>
      <c r="Q157" s="56" t="s">
        <v>915</v>
      </c>
      <c r="R157" s="56" t="s">
        <v>903</v>
      </c>
      <c r="S157" s="56" t="s">
        <v>1324</v>
      </c>
      <c r="T157" s="56" t="s">
        <v>1327</v>
      </c>
      <c r="U157" s="56" t="s">
        <v>1321</v>
      </c>
      <c r="V157" s="56" t="s">
        <v>1330</v>
      </c>
      <c r="W157" s="56" t="s">
        <v>1318</v>
      </c>
      <c r="X157" s="56" t="s">
        <v>1489</v>
      </c>
      <c r="Y157" s="56" t="s">
        <v>1492</v>
      </c>
      <c r="Z157" s="56" t="s">
        <v>1486</v>
      </c>
      <c r="AA157" s="56" t="s">
        <v>1495</v>
      </c>
      <c r="AB157" s="56" t="s">
        <v>1483</v>
      </c>
      <c r="AC157" s="56" t="s">
        <v>1904</v>
      </c>
      <c r="AD157" s="56" t="s">
        <v>1907</v>
      </c>
      <c r="AE157" s="56" t="s">
        <v>1901</v>
      </c>
      <c r="AF157" s="56" t="s">
        <v>1910</v>
      </c>
      <c r="AG157" s="56" t="s">
        <v>1898</v>
      </c>
    </row>
    <row r="158" spans="1:33" hidden="1">
      <c r="A158" s="53"/>
      <c r="B158" s="54" t="s">
        <v>4672</v>
      </c>
      <c r="C158" s="65">
        <v>21</v>
      </c>
      <c r="D158" s="56" t="s">
        <v>344</v>
      </c>
      <c r="E158" s="56" t="s">
        <v>347</v>
      </c>
      <c r="F158" s="56" t="s">
        <v>341</v>
      </c>
      <c r="G158" s="56" t="s">
        <v>350</v>
      </c>
      <c r="H158" s="56" t="s">
        <v>338</v>
      </c>
      <c r="I158" s="56" t="s">
        <v>509</v>
      </c>
      <c r="J158" s="56" t="s">
        <v>762</v>
      </c>
      <c r="K158" s="56" t="s">
        <v>506</v>
      </c>
      <c r="L158" s="56" t="s">
        <v>765</v>
      </c>
      <c r="M158" s="56" t="s">
        <v>503</v>
      </c>
      <c r="N158" s="56" t="s">
        <v>924</v>
      </c>
      <c r="O158" s="56" t="s">
        <v>927</v>
      </c>
      <c r="P158" s="56" t="s">
        <v>921</v>
      </c>
      <c r="Q158" s="56" t="s">
        <v>930</v>
      </c>
      <c r="R158" s="56" t="s">
        <v>918</v>
      </c>
      <c r="S158" s="56" t="s">
        <v>1339</v>
      </c>
      <c r="T158" s="56" t="s">
        <v>1342</v>
      </c>
      <c r="U158" s="56" t="s">
        <v>1336</v>
      </c>
      <c r="V158" s="56" t="s">
        <v>1345</v>
      </c>
      <c r="W158" s="56" t="s">
        <v>1333</v>
      </c>
      <c r="X158" s="56" t="s">
        <v>1504</v>
      </c>
      <c r="Y158" s="56" t="s">
        <v>1507</v>
      </c>
      <c r="Z158" s="56" t="s">
        <v>1501</v>
      </c>
      <c r="AA158" s="56" t="s">
        <v>1510</v>
      </c>
      <c r="AB158" s="56" t="s">
        <v>1498</v>
      </c>
      <c r="AC158" s="56" t="s">
        <v>1919</v>
      </c>
      <c r="AD158" s="56" t="s">
        <v>1922</v>
      </c>
      <c r="AE158" s="56" t="s">
        <v>1916</v>
      </c>
      <c r="AF158" s="56" t="s">
        <v>1925</v>
      </c>
      <c r="AG158" s="56" t="s">
        <v>1913</v>
      </c>
    </row>
    <row r="159" spans="1:33" hidden="1">
      <c r="A159" s="53"/>
      <c r="B159" s="54" t="s">
        <v>4673</v>
      </c>
      <c r="C159" s="65">
        <v>22</v>
      </c>
      <c r="D159" s="56" t="s">
        <v>359</v>
      </c>
      <c r="E159" s="56" t="s">
        <v>362</v>
      </c>
      <c r="F159" s="56" t="s">
        <v>356</v>
      </c>
      <c r="G159" s="56" t="s">
        <v>365</v>
      </c>
      <c r="H159" s="56" t="s">
        <v>353</v>
      </c>
      <c r="I159" s="56" t="s">
        <v>774</v>
      </c>
      <c r="J159" s="56" t="s">
        <v>777</v>
      </c>
      <c r="K159" s="56" t="s">
        <v>771</v>
      </c>
      <c r="L159" s="56" t="s">
        <v>780</v>
      </c>
      <c r="M159" s="56" t="s">
        <v>768</v>
      </c>
      <c r="N159" s="56" t="s">
        <v>939</v>
      </c>
      <c r="O159" s="56" t="s">
        <v>942</v>
      </c>
      <c r="P159" s="56" t="s">
        <v>936</v>
      </c>
      <c r="Q159" s="56" t="s">
        <v>945</v>
      </c>
      <c r="R159" s="56" t="s">
        <v>933</v>
      </c>
      <c r="S159" s="56" t="s">
        <v>1354</v>
      </c>
      <c r="T159" s="56" t="s">
        <v>1357</v>
      </c>
      <c r="U159" s="56" t="s">
        <v>1351</v>
      </c>
      <c r="V159" s="56" t="s">
        <v>1360</v>
      </c>
      <c r="W159" s="56" t="s">
        <v>1348</v>
      </c>
      <c r="X159" s="56" t="s">
        <v>1769</v>
      </c>
      <c r="Y159" s="56" t="s">
        <v>1772</v>
      </c>
      <c r="Z159" s="56" t="s">
        <v>1766</v>
      </c>
      <c r="AA159" s="56" t="s">
        <v>1775</v>
      </c>
      <c r="AB159" s="56" t="s">
        <v>1763</v>
      </c>
      <c r="AC159" s="56" t="s">
        <v>1934</v>
      </c>
      <c r="AD159" s="56" t="s">
        <v>1937</v>
      </c>
      <c r="AE159" s="56" t="s">
        <v>1931</v>
      </c>
      <c r="AF159" s="56" t="s">
        <v>1940</v>
      </c>
      <c r="AG159" s="56" t="s">
        <v>1928</v>
      </c>
    </row>
    <row r="160" spans="1:33" hidden="1">
      <c r="A160" s="49" t="s">
        <v>4674</v>
      </c>
      <c r="B160" s="50"/>
      <c r="C160" s="65">
        <v>23</v>
      </c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</row>
    <row r="161" spans="1:33" hidden="1">
      <c r="A161" s="53"/>
      <c r="B161" s="54" t="s">
        <v>4675</v>
      </c>
      <c r="C161" s="65">
        <v>24</v>
      </c>
      <c r="D161" s="56" t="s">
        <v>374</v>
      </c>
      <c r="E161" s="56" t="s">
        <v>377</v>
      </c>
      <c r="F161" s="56" t="s">
        <v>371</v>
      </c>
      <c r="G161" s="56" t="s">
        <v>380</v>
      </c>
      <c r="H161" s="56" t="s">
        <v>368</v>
      </c>
      <c r="I161" s="56" t="s">
        <v>789</v>
      </c>
      <c r="J161" s="56" t="s">
        <v>792</v>
      </c>
      <c r="K161" s="56" t="s">
        <v>786</v>
      </c>
      <c r="L161" s="56" t="s">
        <v>795</v>
      </c>
      <c r="M161" s="56" t="s">
        <v>783</v>
      </c>
      <c r="N161" s="56" t="s">
        <v>954</v>
      </c>
      <c r="O161" s="56" t="s">
        <v>957</v>
      </c>
      <c r="P161" s="56" t="s">
        <v>951</v>
      </c>
      <c r="Q161" s="56" t="s">
        <v>960</v>
      </c>
      <c r="R161" s="56" t="s">
        <v>948</v>
      </c>
      <c r="S161" s="56" t="s">
        <v>1369</v>
      </c>
      <c r="T161" s="56" t="s">
        <v>1372</v>
      </c>
      <c r="U161" s="56" t="s">
        <v>1366</v>
      </c>
      <c r="V161" s="56" t="s">
        <v>1375</v>
      </c>
      <c r="W161" s="56" t="s">
        <v>1363</v>
      </c>
      <c r="X161" s="56" t="s">
        <v>1784</v>
      </c>
      <c r="Y161" s="56" t="s">
        <v>1787</v>
      </c>
      <c r="Z161" s="56" t="s">
        <v>1781</v>
      </c>
      <c r="AA161" s="56" t="s">
        <v>1790</v>
      </c>
      <c r="AB161" s="56" t="s">
        <v>1778</v>
      </c>
      <c r="AC161" s="56" t="s">
        <v>1949</v>
      </c>
      <c r="AD161" s="56" t="s">
        <v>1952</v>
      </c>
      <c r="AE161" s="56" t="s">
        <v>1946</v>
      </c>
      <c r="AF161" s="56" t="s">
        <v>1955</v>
      </c>
      <c r="AG161" s="56" t="s">
        <v>1943</v>
      </c>
    </row>
    <row r="162" spans="1:33" hidden="1">
      <c r="A162" s="53"/>
      <c r="B162" s="54" t="s">
        <v>4676</v>
      </c>
      <c r="C162" s="65">
        <v>25</v>
      </c>
      <c r="D162" s="56" t="s">
        <v>389</v>
      </c>
      <c r="E162" s="56" t="s">
        <v>392</v>
      </c>
      <c r="F162" s="56" t="s">
        <v>386</v>
      </c>
      <c r="G162" s="56" t="s">
        <v>395</v>
      </c>
      <c r="H162" s="56" t="s">
        <v>383</v>
      </c>
      <c r="I162" s="56" t="s">
        <v>804</v>
      </c>
      <c r="J162" s="56" t="s">
        <v>807</v>
      </c>
      <c r="K162" s="56" t="s">
        <v>801</v>
      </c>
      <c r="L162" s="56" t="s">
        <v>810</v>
      </c>
      <c r="M162" s="56" t="s">
        <v>798</v>
      </c>
      <c r="N162" s="56" t="s">
        <v>969</v>
      </c>
      <c r="O162" s="56" t="s">
        <v>972</v>
      </c>
      <c r="P162" s="56" t="s">
        <v>966</v>
      </c>
      <c r="Q162" s="56" t="s">
        <v>975</v>
      </c>
      <c r="R162" s="56" t="s">
        <v>963</v>
      </c>
      <c r="S162" s="56" t="s">
        <v>1384</v>
      </c>
      <c r="T162" s="56" t="s">
        <v>1387</v>
      </c>
      <c r="U162" s="56" t="s">
        <v>1381</v>
      </c>
      <c r="V162" s="56" t="s">
        <v>1390</v>
      </c>
      <c r="W162" s="56" t="s">
        <v>1378</v>
      </c>
      <c r="X162" s="56" t="s">
        <v>1799</v>
      </c>
      <c r="Y162" s="56" t="s">
        <v>1802</v>
      </c>
      <c r="Z162" s="56" t="s">
        <v>1796</v>
      </c>
      <c r="AA162" s="56" t="s">
        <v>1805</v>
      </c>
      <c r="AB162" s="56" t="s">
        <v>1793</v>
      </c>
      <c r="AC162" s="56" t="s">
        <v>1964</v>
      </c>
      <c r="AD162" s="56" t="s">
        <v>1967</v>
      </c>
      <c r="AE162" s="56" t="s">
        <v>1961</v>
      </c>
      <c r="AF162" s="56" t="s">
        <v>1970</v>
      </c>
      <c r="AG162" s="56" t="s">
        <v>1958</v>
      </c>
    </row>
    <row r="163" spans="1:33" hidden="1">
      <c r="A163" s="53"/>
      <c r="B163" s="54" t="s">
        <v>4677</v>
      </c>
      <c r="C163" s="65">
        <v>26</v>
      </c>
      <c r="D163" s="56" t="s">
        <v>404</v>
      </c>
      <c r="E163" s="56" t="s">
        <v>407</v>
      </c>
      <c r="F163" s="56" t="s">
        <v>401</v>
      </c>
      <c r="G163" s="56" t="s">
        <v>410</v>
      </c>
      <c r="H163" s="56" t="s">
        <v>398</v>
      </c>
      <c r="I163" s="56" t="s">
        <v>819</v>
      </c>
      <c r="J163" s="56" t="s">
        <v>822</v>
      </c>
      <c r="K163" s="56" t="s">
        <v>816</v>
      </c>
      <c r="L163" s="56" t="s">
        <v>825</v>
      </c>
      <c r="M163" s="56" t="s">
        <v>813</v>
      </c>
      <c r="N163" s="56" t="s">
        <v>984</v>
      </c>
      <c r="O163" s="56" t="s">
        <v>987</v>
      </c>
      <c r="P163" s="56" t="s">
        <v>981</v>
      </c>
      <c r="Q163" s="56" t="s">
        <v>990</v>
      </c>
      <c r="R163" s="56" t="s">
        <v>978</v>
      </c>
      <c r="S163" s="56" t="s">
        <v>1399</v>
      </c>
      <c r="T163" s="56" t="s">
        <v>1402</v>
      </c>
      <c r="U163" s="56" t="s">
        <v>1396</v>
      </c>
      <c r="V163" s="56" t="s">
        <v>1405</v>
      </c>
      <c r="W163" s="56" t="s">
        <v>1393</v>
      </c>
      <c r="X163" s="56" t="s">
        <v>1814</v>
      </c>
      <c r="Y163" s="56" t="s">
        <v>1817</v>
      </c>
      <c r="Z163" s="56" t="s">
        <v>1811</v>
      </c>
      <c r="AA163" s="56" t="s">
        <v>1820</v>
      </c>
      <c r="AB163" s="56" t="s">
        <v>1808</v>
      </c>
      <c r="AC163" s="56" t="s">
        <v>1979</v>
      </c>
      <c r="AD163" s="56" t="s">
        <v>1982</v>
      </c>
      <c r="AE163" s="56" t="s">
        <v>1976</v>
      </c>
      <c r="AF163" s="56" t="s">
        <v>1985</v>
      </c>
      <c r="AG163" s="56" t="s">
        <v>1973</v>
      </c>
    </row>
    <row r="164" spans="1:33" hidden="1">
      <c r="A164" s="53"/>
      <c r="B164" s="54" t="s">
        <v>4678</v>
      </c>
      <c r="C164" s="65">
        <v>27</v>
      </c>
      <c r="D164" s="56" t="s">
        <v>419</v>
      </c>
      <c r="E164" s="56" t="s">
        <v>422</v>
      </c>
      <c r="F164" s="56" t="s">
        <v>416</v>
      </c>
      <c r="G164" s="56" t="s">
        <v>425</v>
      </c>
      <c r="H164" s="56" t="s">
        <v>413</v>
      </c>
      <c r="I164" s="56" t="s">
        <v>834</v>
      </c>
      <c r="J164" s="56" t="s">
        <v>837</v>
      </c>
      <c r="K164" s="56" t="s">
        <v>831</v>
      </c>
      <c r="L164" s="56" t="s">
        <v>840</v>
      </c>
      <c r="M164" s="56" t="s">
        <v>828</v>
      </c>
      <c r="N164" s="56" t="s">
        <v>999</v>
      </c>
      <c r="O164" s="56" t="s">
        <v>1002</v>
      </c>
      <c r="P164" s="56" t="s">
        <v>996</v>
      </c>
      <c r="Q164" s="56" t="s">
        <v>1005</v>
      </c>
      <c r="R164" s="56" t="s">
        <v>993</v>
      </c>
      <c r="S164" s="56" t="s">
        <v>1414</v>
      </c>
      <c r="T164" s="56" t="s">
        <v>1417</v>
      </c>
      <c r="U164" s="56" t="s">
        <v>1411</v>
      </c>
      <c r="V164" s="56" t="s">
        <v>1420</v>
      </c>
      <c r="W164" s="56" t="s">
        <v>1408</v>
      </c>
      <c r="X164" s="56" t="s">
        <v>1829</v>
      </c>
      <c r="Y164" s="56" t="s">
        <v>1832</v>
      </c>
      <c r="Z164" s="56" t="s">
        <v>1826</v>
      </c>
      <c r="AA164" s="56" t="s">
        <v>1835</v>
      </c>
      <c r="AB164" s="56" t="s">
        <v>1823</v>
      </c>
      <c r="AC164" s="56" t="s">
        <v>1994</v>
      </c>
      <c r="AD164" s="56" t="s">
        <v>1997</v>
      </c>
      <c r="AE164" s="56" t="s">
        <v>1991</v>
      </c>
      <c r="AF164" s="56" t="s">
        <v>2000</v>
      </c>
      <c r="AG164" s="56" t="s">
        <v>1988</v>
      </c>
    </row>
    <row r="165" spans="1:33" hidden="1">
      <c r="A165" s="49" t="s">
        <v>4661</v>
      </c>
      <c r="B165" s="59"/>
      <c r="C165" s="65">
        <v>28</v>
      </c>
      <c r="D165" s="56" t="s">
        <v>269</v>
      </c>
      <c r="E165" s="56" t="s">
        <v>272</v>
      </c>
      <c r="F165" s="56" t="s">
        <v>266</v>
      </c>
      <c r="G165" s="56" t="s">
        <v>275</v>
      </c>
      <c r="H165" s="56" t="s">
        <v>263</v>
      </c>
      <c r="I165" s="56" t="s">
        <v>434</v>
      </c>
      <c r="J165" s="56" t="s">
        <v>437</v>
      </c>
      <c r="K165" s="56" t="s">
        <v>431</v>
      </c>
      <c r="L165" s="56" t="s">
        <v>440</v>
      </c>
      <c r="M165" s="56" t="s">
        <v>428</v>
      </c>
      <c r="N165" s="56" t="s">
        <v>849</v>
      </c>
      <c r="O165" s="56" t="s">
        <v>852</v>
      </c>
      <c r="P165" s="56" t="s">
        <v>846</v>
      </c>
      <c r="Q165" s="56" t="s">
        <v>855</v>
      </c>
      <c r="R165" s="56" t="s">
        <v>843</v>
      </c>
      <c r="S165" s="56" t="s">
        <v>1264</v>
      </c>
      <c r="T165" s="56" t="s">
        <v>1267</v>
      </c>
      <c r="U165" s="56" t="s">
        <v>1011</v>
      </c>
      <c r="V165" s="56" t="s">
        <v>1270</v>
      </c>
      <c r="W165" s="56" t="s">
        <v>1008</v>
      </c>
      <c r="X165" s="56" t="s">
        <v>1429</v>
      </c>
      <c r="Y165" s="56" t="s">
        <v>1432</v>
      </c>
      <c r="Z165" s="56" t="s">
        <v>1426</v>
      </c>
      <c r="AA165" s="56" t="s">
        <v>1435</v>
      </c>
      <c r="AB165" s="56" t="s">
        <v>1423</v>
      </c>
      <c r="AC165" s="56" t="s">
        <v>1844</v>
      </c>
      <c r="AD165" s="56" t="s">
        <v>1847</v>
      </c>
      <c r="AE165" s="56" t="s">
        <v>1841</v>
      </c>
      <c r="AF165" s="56" t="s">
        <v>1850</v>
      </c>
      <c r="AG165" s="56" t="s">
        <v>1838</v>
      </c>
    </row>
    <row r="166" spans="1:33" hidden="1">
      <c r="A166" s="46" t="s">
        <v>4680</v>
      </c>
      <c r="B166" s="47"/>
      <c r="C166" s="65">
        <v>29</v>
      </c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</row>
    <row r="167" spans="1:33" hidden="1">
      <c r="A167" s="49" t="s">
        <v>4666</v>
      </c>
      <c r="B167" s="50"/>
      <c r="C167" s="65">
        <v>30</v>
      </c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</row>
    <row r="168" spans="1:33" hidden="1">
      <c r="A168" s="53"/>
      <c r="B168" s="54" t="s">
        <v>4667</v>
      </c>
      <c r="C168" s="65">
        <v>31</v>
      </c>
      <c r="D168" s="56" t="s">
        <v>285</v>
      </c>
      <c r="E168" s="56" t="s">
        <v>288</v>
      </c>
      <c r="F168" s="56" t="s">
        <v>282</v>
      </c>
      <c r="G168" s="56" t="s">
        <v>291</v>
      </c>
      <c r="H168" s="56" t="s">
        <v>279</v>
      </c>
      <c r="I168" s="56" t="s">
        <v>450</v>
      </c>
      <c r="J168" s="56" t="s">
        <v>453</v>
      </c>
      <c r="K168" s="56" t="s">
        <v>447</v>
      </c>
      <c r="L168" s="56" t="s">
        <v>456</v>
      </c>
      <c r="M168" s="56" t="s">
        <v>444</v>
      </c>
      <c r="N168" s="56" t="s">
        <v>865</v>
      </c>
      <c r="O168" s="56" t="s">
        <v>868</v>
      </c>
      <c r="P168" s="56" t="s">
        <v>862</v>
      </c>
      <c r="Q168" s="56" t="s">
        <v>871</v>
      </c>
      <c r="R168" s="56" t="s">
        <v>859</v>
      </c>
      <c r="S168" s="56" t="s">
        <v>1280</v>
      </c>
      <c r="T168" s="56" t="s">
        <v>1283</v>
      </c>
      <c r="U168" s="56" t="s">
        <v>1277</v>
      </c>
      <c r="V168" s="56" t="s">
        <v>1286</v>
      </c>
      <c r="W168" s="56" t="s">
        <v>1274</v>
      </c>
      <c r="X168" s="56" t="s">
        <v>1445</v>
      </c>
      <c r="Y168" s="56" t="s">
        <v>1448</v>
      </c>
      <c r="Z168" s="56" t="s">
        <v>1442</v>
      </c>
      <c r="AA168" s="56" t="s">
        <v>1451</v>
      </c>
      <c r="AB168" s="56" t="s">
        <v>1439</v>
      </c>
      <c r="AC168" s="56" t="s">
        <v>1860</v>
      </c>
      <c r="AD168" s="56" t="s">
        <v>1863</v>
      </c>
      <c r="AE168" s="56" t="s">
        <v>1857</v>
      </c>
      <c r="AF168" s="56" t="s">
        <v>1866</v>
      </c>
      <c r="AG168" s="56" t="s">
        <v>1854</v>
      </c>
    </row>
    <row r="169" spans="1:33" hidden="1">
      <c r="A169" s="53"/>
      <c r="B169" s="54" t="s">
        <v>4668</v>
      </c>
      <c r="C169" s="65">
        <v>32</v>
      </c>
      <c r="D169" s="56" t="s">
        <v>300</v>
      </c>
      <c r="E169" s="56" t="s">
        <v>303</v>
      </c>
      <c r="F169" s="56" t="s">
        <v>297</v>
      </c>
      <c r="G169" s="56" t="s">
        <v>306</v>
      </c>
      <c r="H169" s="56" t="s">
        <v>294</v>
      </c>
      <c r="I169" s="56" t="s">
        <v>465</v>
      </c>
      <c r="J169" s="56" t="s">
        <v>468</v>
      </c>
      <c r="K169" s="56" t="s">
        <v>462</v>
      </c>
      <c r="L169" s="56" t="s">
        <v>471</v>
      </c>
      <c r="M169" s="56" t="s">
        <v>459</v>
      </c>
      <c r="N169" s="56" t="s">
        <v>880</v>
      </c>
      <c r="O169" s="56" t="s">
        <v>883</v>
      </c>
      <c r="P169" s="56" t="s">
        <v>877</v>
      </c>
      <c r="Q169" s="56" t="s">
        <v>886</v>
      </c>
      <c r="R169" s="56" t="s">
        <v>874</v>
      </c>
      <c r="S169" s="56" t="s">
        <v>1295</v>
      </c>
      <c r="T169" s="56" t="s">
        <v>1298</v>
      </c>
      <c r="U169" s="56" t="s">
        <v>1292</v>
      </c>
      <c r="V169" s="56" t="s">
        <v>1301</v>
      </c>
      <c r="W169" s="56" t="s">
        <v>1289</v>
      </c>
      <c r="X169" s="56" t="s">
        <v>1460</v>
      </c>
      <c r="Y169" s="56" t="s">
        <v>1463</v>
      </c>
      <c r="Z169" s="56" t="s">
        <v>1457</v>
      </c>
      <c r="AA169" s="56" t="s">
        <v>1466</v>
      </c>
      <c r="AB169" s="56" t="s">
        <v>1454</v>
      </c>
      <c r="AC169" s="56" t="s">
        <v>1875</v>
      </c>
      <c r="AD169" s="56" t="s">
        <v>1878</v>
      </c>
      <c r="AE169" s="56" t="s">
        <v>1872</v>
      </c>
      <c r="AF169" s="56" t="s">
        <v>1881</v>
      </c>
      <c r="AG169" s="56" t="s">
        <v>1869</v>
      </c>
    </row>
    <row r="170" spans="1:33" hidden="1">
      <c r="A170" s="49" t="s">
        <v>4669</v>
      </c>
      <c r="B170" s="50"/>
      <c r="C170" s="65">
        <v>33</v>
      </c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</row>
    <row r="171" spans="1:33" hidden="1">
      <c r="A171" s="53"/>
      <c r="B171" s="54" t="s">
        <v>4670</v>
      </c>
      <c r="C171" s="65">
        <v>34</v>
      </c>
      <c r="D171" s="56" t="s">
        <v>315</v>
      </c>
      <c r="E171" s="56" t="s">
        <v>318</v>
      </c>
      <c r="F171" s="56" t="s">
        <v>312</v>
      </c>
      <c r="G171" s="56" t="s">
        <v>321</v>
      </c>
      <c r="H171" s="56" t="s">
        <v>309</v>
      </c>
      <c r="I171" s="56" t="s">
        <v>480</v>
      </c>
      <c r="J171" s="56" t="s">
        <v>483</v>
      </c>
      <c r="K171" s="56" t="s">
        <v>477</v>
      </c>
      <c r="L171" s="56" t="s">
        <v>486</v>
      </c>
      <c r="M171" s="56" t="s">
        <v>474</v>
      </c>
      <c r="N171" s="56" t="s">
        <v>895</v>
      </c>
      <c r="O171" s="56" t="s">
        <v>898</v>
      </c>
      <c r="P171" s="56" t="s">
        <v>892</v>
      </c>
      <c r="Q171" s="56" t="s">
        <v>901</v>
      </c>
      <c r="R171" s="56" t="s">
        <v>889</v>
      </c>
      <c r="S171" s="56" t="s">
        <v>1310</v>
      </c>
      <c r="T171" s="56" t="s">
        <v>1313</v>
      </c>
      <c r="U171" s="56" t="s">
        <v>1307</v>
      </c>
      <c r="V171" s="56" t="s">
        <v>1316</v>
      </c>
      <c r="W171" s="56" t="s">
        <v>1304</v>
      </c>
      <c r="X171" s="56" t="s">
        <v>1475</v>
      </c>
      <c r="Y171" s="56" t="s">
        <v>1478</v>
      </c>
      <c r="Z171" s="56" t="s">
        <v>1472</v>
      </c>
      <c r="AA171" s="56" t="s">
        <v>1481</v>
      </c>
      <c r="AB171" s="56" t="s">
        <v>1469</v>
      </c>
      <c r="AC171" s="56" t="s">
        <v>1890</v>
      </c>
      <c r="AD171" s="56" t="s">
        <v>1893</v>
      </c>
      <c r="AE171" s="56" t="s">
        <v>1887</v>
      </c>
      <c r="AF171" s="56" t="s">
        <v>1896</v>
      </c>
      <c r="AG171" s="56" t="s">
        <v>1884</v>
      </c>
    </row>
    <row r="172" spans="1:33" hidden="1">
      <c r="A172" s="53"/>
      <c r="B172" s="54" t="s">
        <v>4671</v>
      </c>
      <c r="C172" s="65">
        <v>35</v>
      </c>
      <c r="D172" s="56" t="s">
        <v>330</v>
      </c>
      <c r="E172" s="56" t="s">
        <v>333</v>
      </c>
      <c r="F172" s="56" t="s">
        <v>327</v>
      </c>
      <c r="G172" s="56" t="s">
        <v>336</v>
      </c>
      <c r="H172" s="56" t="s">
        <v>324</v>
      </c>
      <c r="I172" s="56" t="s">
        <v>495</v>
      </c>
      <c r="J172" s="56" t="s">
        <v>498</v>
      </c>
      <c r="K172" s="56" t="s">
        <v>492</v>
      </c>
      <c r="L172" s="56" t="s">
        <v>501</v>
      </c>
      <c r="M172" s="56" t="s">
        <v>489</v>
      </c>
      <c r="N172" s="56" t="s">
        <v>910</v>
      </c>
      <c r="O172" s="56" t="s">
        <v>913</v>
      </c>
      <c r="P172" s="56" t="s">
        <v>907</v>
      </c>
      <c r="Q172" s="56" t="s">
        <v>916</v>
      </c>
      <c r="R172" s="56" t="s">
        <v>904</v>
      </c>
      <c r="S172" s="56" t="s">
        <v>1325</v>
      </c>
      <c r="T172" s="56" t="s">
        <v>1328</v>
      </c>
      <c r="U172" s="56" t="s">
        <v>1322</v>
      </c>
      <c r="V172" s="56" t="s">
        <v>1331</v>
      </c>
      <c r="W172" s="56" t="s">
        <v>1319</v>
      </c>
      <c r="X172" s="56" t="s">
        <v>1490</v>
      </c>
      <c r="Y172" s="56" t="s">
        <v>1493</v>
      </c>
      <c r="Z172" s="56" t="s">
        <v>1487</v>
      </c>
      <c r="AA172" s="56" t="s">
        <v>1496</v>
      </c>
      <c r="AB172" s="56" t="s">
        <v>1484</v>
      </c>
      <c r="AC172" s="56" t="s">
        <v>1905</v>
      </c>
      <c r="AD172" s="56" t="s">
        <v>1908</v>
      </c>
      <c r="AE172" s="56" t="s">
        <v>1902</v>
      </c>
      <c r="AF172" s="56" t="s">
        <v>1911</v>
      </c>
      <c r="AG172" s="56" t="s">
        <v>1899</v>
      </c>
    </row>
    <row r="173" spans="1:33" hidden="1">
      <c r="A173" s="53"/>
      <c r="B173" s="54" t="s">
        <v>4672</v>
      </c>
      <c r="C173" s="65">
        <v>36</v>
      </c>
      <c r="D173" s="56" t="s">
        <v>345</v>
      </c>
      <c r="E173" s="56" t="s">
        <v>348</v>
      </c>
      <c r="F173" s="56" t="s">
        <v>342</v>
      </c>
      <c r="G173" s="56" t="s">
        <v>351</v>
      </c>
      <c r="H173" s="56" t="s">
        <v>339</v>
      </c>
      <c r="I173" s="56" t="s">
        <v>510</v>
      </c>
      <c r="J173" s="56" t="s">
        <v>763</v>
      </c>
      <c r="K173" s="56" t="s">
        <v>507</v>
      </c>
      <c r="L173" s="56" t="s">
        <v>766</v>
      </c>
      <c r="M173" s="56" t="s">
        <v>504</v>
      </c>
      <c r="N173" s="56" t="s">
        <v>925</v>
      </c>
      <c r="O173" s="56" t="s">
        <v>928</v>
      </c>
      <c r="P173" s="56" t="s">
        <v>922</v>
      </c>
      <c r="Q173" s="56" t="s">
        <v>931</v>
      </c>
      <c r="R173" s="56" t="s">
        <v>919</v>
      </c>
      <c r="S173" s="56" t="s">
        <v>1340</v>
      </c>
      <c r="T173" s="56" t="s">
        <v>1343</v>
      </c>
      <c r="U173" s="56" t="s">
        <v>1337</v>
      </c>
      <c r="V173" s="56" t="s">
        <v>1346</v>
      </c>
      <c r="W173" s="56" t="s">
        <v>1334</v>
      </c>
      <c r="X173" s="56" t="s">
        <v>1505</v>
      </c>
      <c r="Y173" s="56" t="s">
        <v>1508</v>
      </c>
      <c r="Z173" s="56" t="s">
        <v>1502</v>
      </c>
      <c r="AA173" s="56" t="s">
        <v>1511</v>
      </c>
      <c r="AB173" s="56" t="s">
        <v>1499</v>
      </c>
      <c r="AC173" s="56" t="s">
        <v>1920</v>
      </c>
      <c r="AD173" s="56" t="s">
        <v>1923</v>
      </c>
      <c r="AE173" s="56" t="s">
        <v>1917</v>
      </c>
      <c r="AF173" s="56" t="s">
        <v>1926</v>
      </c>
      <c r="AG173" s="56" t="s">
        <v>1914</v>
      </c>
    </row>
    <row r="174" spans="1:33" ht="15" hidden="1" customHeight="1">
      <c r="A174" s="53"/>
      <c r="B174" s="54" t="s">
        <v>4673</v>
      </c>
      <c r="C174" s="65">
        <v>37</v>
      </c>
      <c r="D174" s="56" t="s">
        <v>360</v>
      </c>
      <c r="E174" s="56" t="s">
        <v>363</v>
      </c>
      <c r="F174" s="56" t="s">
        <v>357</v>
      </c>
      <c r="G174" s="56" t="s">
        <v>366</v>
      </c>
      <c r="H174" s="56" t="s">
        <v>354</v>
      </c>
      <c r="I174" s="56" t="s">
        <v>775</v>
      </c>
      <c r="J174" s="56" t="s">
        <v>778</v>
      </c>
      <c r="K174" s="56" t="s">
        <v>772</v>
      </c>
      <c r="L174" s="56" t="s">
        <v>781</v>
      </c>
      <c r="M174" s="56" t="s">
        <v>769</v>
      </c>
      <c r="N174" s="56" t="s">
        <v>940</v>
      </c>
      <c r="O174" s="56" t="s">
        <v>943</v>
      </c>
      <c r="P174" s="56" t="s">
        <v>937</v>
      </c>
      <c r="Q174" s="56" t="s">
        <v>946</v>
      </c>
      <c r="R174" s="56" t="s">
        <v>934</v>
      </c>
      <c r="S174" s="56" t="s">
        <v>1355</v>
      </c>
      <c r="T174" s="56" t="s">
        <v>1358</v>
      </c>
      <c r="U174" s="56" t="s">
        <v>1352</v>
      </c>
      <c r="V174" s="56" t="s">
        <v>1361</v>
      </c>
      <c r="W174" s="56" t="s">
        <v>1349</v>
      </c>
      <c r="X174" s="56" t="s">
        <v>1770</v>
      </c>
      <c r="Y174" s="56" t="s">
        <v>1773</v>
      </c>
      <c r="Z174" s="56" t="s">
        <v>1767</v>
      </c>
      <c r="AA174" s="56" t="s">
        <v>1776</v>
      </c>
      <c r="AB174" s="56" t="s">
        <v>1764</v>
      </c>
      <c r="AC174" s="56" t="s">
        <v>1935</v>
      </c>
      <c r="AD174" s="56" t="s">
        <v>1938</v>
      </c>
      <c r="AE174" s="56" t="s">
        <v>1932</v>
      </c>
      <c r="AF174" s="56" t="s">
        <v>1941</v>
      </c>
      <c r="AG174" s="56" t="s">
        <v>1929</v>
      </c>
    </row>
    <row r="175" spans="1:33" ht="15" hidden="1" customHeight="1">
      <c r="A175" s="49" t="s">
        <v>4674</v>
      </c>
      <c r="B175" s="50"/>
      <c r="C175" s="65">
        <v>38</v>
      </c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</row>
    <row r="176" spans="1:33" ht="15" hidden="1" customHeight="1">
      <c r="A176" s="53"/>
      <c r="B176" s="54" t="s">
        <v>4675</v>
      </c>
      <c r="C176" s="65">
        <v>39</v>
      </c>
      <c r="D176" s="56" t="s">
        <v>375</v>
      </c>
      <c r="E176" s="56" t="s">
        <v>378</v>
      </c>
      <c r="F176" s="56" t="s">
        <v>372</v>
      </c>
      <c r="G176" s="56" t="s">
        <v>381</v>
      </c>
      <c r="H176" s="56" t="s">
        <v>369</v>
      </c>
      <c r="I176" s="56" t="s">
        <v>790</v>
      </c>
      <c r="J176" s="56" t="s">
        <v>793</v>
      </c>
      <c r="K176" s="56" t="s">
        <v>787</v>
      </c>
      <c r="L176" s="56" t="s">
        <v>796</v>
      </c>
      <c r="M176" s="56" t="s">
        <v>784</v>
      </c>
      <c r="N176" s="56" t="s">
        <v>955</v>
      </c>
      <c r="O176" s="56" t="s">
        <v>958</v>
      </c>
      <c r="P176" s="56" t="s">
        <v>952</v>
      </c>
      <c r="Q176" s="56" t="s">
        <v>961</v>
      </c>
      <c r="R176" s="56" t="s">
        <v>949</v>
      </c>
      <c r="S176" s="56" t="s">
        <v>1370</v>
      </c>
      <c r="T176" s="56" t="s">
        <v>1373</v>
      </c>
      <c r="U176" s="56" t="s">
        <v>1367</v>
      </c>
      <c r="V176" s="56" t="s">
        <v>1376</v>
      </c>
      <c r="W176" s="56" t="s">
        <v>1364</v>
      </c>
      <c r="X176" s="56" t="s">
        <v>1785</v>
      </c>
      <c r="Y176" s="56" t="s">
        <v>1788</v>
      </c>
      <c r="Z176" s="56" t="s">
        <v>1782</v>
      </c>
      <c r="AA176" s="56" t="s">
        <v>1791</v>
      </c>
      <c r="AB176" s="56" t="s">
        <v>1779</v>
      </c>
      <c r="AC176" s="56" t="s">
        <v>1950</v>
      </c>
      <c r="AD176" s="56" t="s">
        <v>1953</v>
      </c>
      <c r="AE176" s="56" t="s">
        <v>1947</v>
      </c>
      <c r="AF176" s="56" t="s">
        <v>1956</v>
      </c>
      <c r="AG176" s="56" t="s">
        <v>1944</v>
      </c>
    </row>
    <row r="177" spans="1:33" ht="15" hidden="1" customHeight="1">
      <c r="A177" s="53"/>
      <c r="B177" s="54" t="s">
        <v>4676</v>
      </c>
      <c r="C177" s="65">
        <v>40</v>
      </c>
      <c r="D177" s="56" t="s">
        <v>390</v>
      </c>
      <c r="E177" s="56" t="s">
        <v>393</v>
      </c>
      <c r="F177" s="56" t="s">
        <v>387</v>
      </c>
      <c r="G177" s="56" t="s">
        <v>396</v>
      </c>
      <c r="H177" s="56" t="s">
        <v>384</v>
      </c>
      <c r="I177" s="56" t="s">
        <v>805</v>
      </c>
      <c r="J177" s="56" t="s">
        <v>808</v>
      </c>
      <c r="K177" s="56" t="s">
        <v>802</v>
      </c>
      <c r="L177" s="56" t="s">
        <v>811</v>
      </c>
      <c r="M177" s="56" t="s">
        <v>799</v>
      </c>
      <c r="N177" s="56" t="s">
        <v>970</v>
      </c>
      <c r="O177" s="56" t="s">
        <v>973</v>
      </c>
      <c r="P177" s="56" t="s">
        <v>967</v>
      </c>
      <c r="Q177" s="56" t="s">
        <v>976</v>
      </c>
      <c r="R177" s="56" t="s">
        <v>964</v>
      </c>
      <c r="S177" s="56" t="s">
        <v>1385</v>
      </c>
      <c r="T177" s="56" t="s">
        <v>1388</v>
      </c>
      <c r="U177" s="56" t="s">
        <v>1382</v>
      </c>
      <c r="V177" s="56" t="s">
        <v>1391</v>
      </c>
      <c r="W177" s="56" t="s">
        <v>1379</v>
      </c>
      <c r="X177" s="56" t="s">
        <v>1800</v>
      </c>
      <c r="Y177" s="56" t="s">
        <v>1803</v>
      </c>
      <c r="Z177" s="56" t="s">
        <v>1797</v>
      </c>
      <c r="AA177" s="56" t="s">
        <v>1806</v>
      </c>
      <c r="AB177" s="56" t="s">
        <v>1794</v>
      </c>
      <c r="AC177" s="56" t="s">
        <v>1965</v>
      </c>
      <c r="AD177" s="56" t="s">
        <v>1968</v>
      </c>
      <c r="AE177" s="56" t="s">
        <v>1962</v>
      </c>
      <c r="AF177" s="56" t="s">
        <v>1971</v>
      </c>
      <c r="AG177" s="56" t="s">
        <v>1959</v>
      </c>
    </row>
    <row r="178" spans="1:33" ht="15" hidden="1" customHeight="1">
      <c r="A178" s="53"/>
      <c r="B178" s="54" t="s">
        <v>4677</v>
      </c>
      <c r="C178" s="65">
        <v>41</v>
      </c>
      <c r="D178" s="56" t="s">
        <v>405</v>
      </c>
      <c r="E178" s="56" t="s">
        <v>408</v>
      </c>
      <c r="F178" s="56" t="s">
        <v>402</v>
      </c>
      <c r="G178" s="56" t="s">
        <v>411</v>
      </c>
      <c r="H178" s="56" t="s">
        <v>399</v>
      </c>
      <c r="I178" s="56" t="s">
        <v>820</v>
      </c>
      <c r="J178" s="56" t="s">
        <v>823</v>
      </c>
      <c r="K178" s="56" t="s">
        <v>817</v>
      </c>
      <c r="L178" s="56" t="s">
        <v>826</v>
      </c>
      <c r="M178" s="56" t="s">
        <v>814</v>
      </c>
      <c r="N178" s="56" t="s">
        <v>985</v>
      </c>
      <c r="O178" s="56" t="s">
        <v>988</v>
      </c>
      <c r="P178" s="56" t="s">
        <v>982</v>
      </c>
      <c r="Q178" s="56" t="s">
        <v>991</v>
      </c>
      <c r="R178" s="56" t="s">
        <v>979</v>
      </c>
      <c r="S178" s="56" t="s">
        <v>1400</v>
      </c>
      <c r="T178" s="56" t="s">
        <v>1403</v>
      </c>
      <c r="U178" s="56" t="s">
        <v>1397</v>
      </c>
      <c r="V178" s="56" t="s">
        <v>1406</v>
      </c>
      <c r="W178" s="56" t="s">
        <v>1394</v>
      </c>
      <c r="X178" s="56" t="s">
        <v>1815</v>
      </c>
      <c r="Y178" s="56" t="s">
        <v>1818</v>
      </c>
      <c r="Z178" s="56" t="s">
        <v>1812</v>
      </c>
      <c r="AA178" s="56" t="s">
        <v>1821</v>
      </c>
      <c r="AB178" s="56" t="s">
        <v>1809</v>
      </c>
      <c r="AC178" s="56" t="s">
        <v>1980</v>
      </c>
      <c r="AD178" s="56" t="s">
        <v>1983</v>
      </c>
      <c r="AE178" s="56" t="s">
        <v>1977</v>
      </c>
      <c r="AF178" s="56" t="s">
        <v>1986</v>
      </c>
      <c r="AG178" s="56" t="s">
        <v>1974</v>
      </c>
    </row>
    <row r="179" spans="1:33" ht="15" hidden="1" customHeight="1">
      <c r="A179" s="53"/>
      <c r="B179" s="54" t="s">
        <v>4678</v>
      </c>
      <c r="C179" s="65">
        <v>42</v>
      </c>
      <c r="D179" s="56" t="s">
        <v>420</v>
      </c>
      <c r="E179" s="56" t="s">
        <v>423</v>
      </c>
      <c r="F179" s="56" t="s">
        <v>417</v>
      </c>
      <c r="G179" s="56" t="s">
        <v>426</v>
      </c>
      <c r="H179" s="56" t="s">
        <v>414</v>
      </c>
      <c r="I179" s="56" t="s">
        <v>835</v>
      </c>
      <c r="J179" s="56" t="s">
        <v>838</v>
      </c>
      <c r="K179" s="56" t="s">
        <v>832</v>
      </c>
      <c r="L179" s="56" t="s">
        <v>841</v>
      </c>
      <c r="M179" s="56" t="s">
        <v>829</v>
      </c>
      <c r="N179" s="56" t="s">
        <v>1000</v>
      </c>
      <c r="O179" s="56" t="s">
        <v>1003</v>
      </c>
      <c r="P179" s="56" t="s">
        <v>997</v>
      </c>
      <c r="Q179" s="56" t="s">
        <v>1006</v>
      </c>
      <c r="R179" s="56" t="s">
        <v>994</v>
      </c>
      <c r="S179" s="56" t="s">
        <v>1415</v>
      </c>
      <c r="T179" s="56" t="s">
        <v>1418</v>
      </c>
      <c r="U179" s="56" t="s">
        <v>1412</v>
      </c>
      <c r="V179" s="56" t="s">
        <v>1421</v>
      </c>
      <c r="W179" s="56" t="s">
        <v>1409</v>
      </c>
      <c r="X179" s="56" t="s">
        <v>1830</v>
      </c>
      <c r="Y179" s="56" t="s">
        <v>1833</v>
      </c>
      <c r="Z179" s="56" t="s">
        <v>1827</v>
      </c>
      <c r="AA179" s="56" t="s">
        <v>1836</v>
      </c>
      <c r="AB179" s="56" t="s">
        <v>1824</v>
      </c>
      <c r="AC179" s="56" t="s">
        <v>1995</v>
      </c>
      <c r="AD179" s="56" t="s">
        <v>1998</v>
      </c>
      <c r="AE179" s="56" t="s">
        <v>1992</v>
      </c>
      <c r="AF179" s="56" t="s">
        <v>2001</v>
      </c>
      <c r="AG179" s="56" t="s">
        <v>1989</v>
      </c>
    </row>
    <row r="180" spans="1:33" ht="15" hidden="1" customHeight="1">
      <c r="A180" s="49" t="s">
        <v>4661</v>
      </c>
      <c r="B180" s="59"/>
      <c r="C180" s="65">
        <v>43</v>
      </c>
      <c r="D180" s="56" t="s">
        <v>270</v>
      </c>
      <c r="E180" s="56" t="s">
        <v>273</v>
      </c>
      <c r="F180" s="56" t="s">
        <v>267</v>
      </c>
      <c r="G180" s="56" t="s">
        <v>276</v>
      </c>
      <c r="H180" s="56" t="s">
        <v>264</v>
      </c>
      <c r="I180" s="56" t="s">
        <v>435</v>
      </c>
      <c r="J180" s="56" t="s">
        <v>438</v>
      </c>
      <c r="K180" s="56" t="s">
        <v>432</v>
      </c>
      <c r="L180" s="56" t="s">
        <v>441</v>
      </c>
      <c r="M180" s="56" t="s">
        <v>429</v>
      </c>
      <c r="N180" s="56" t="s">
        <v>850</v>
      </c>
      <c r="O180" s="56" t="s">
        <v>853</v>
      </c>
      <c r="P180" s="56" t="s">
        <v>847</v>
      </c>
      <c r="Q180" s="56" t="s">
        <v>856</v>
      </c>
      <c r="R180" s="56" t="s">
        <v>844</v>
      </c>
      <c r="S180" s="56" t="s">
        <v>1265</v>
      </c>
      <c r="T180" s="56" t="s">
        <v>1268</v>
      </c>
      <c r="U180" s="56" t="s">
        <v>1262</v>
      </c>
      <c r="V180" s="56" t="s">
        <v>1271</v>
      </c>
      <c r="W180" s="56" t="s">
        <v>1009</v>
      </c>
      <c r="X180" s="56" t="s">
        <v>1430</v>
      </c>
      <c r="Y180" s="56" t="s">
        <v>1433</v>
      </c>
      <c r="Z180" s="56" t="s">
        <v>1427</v>
      </c>
      <c r="AA180" s="56" t="s">
        <v>1436</v>
      </c>
      <c r="AB180" s="56" t="s">
        <v>1424</v>
      </c>
      <c r="AC180" s="56" t="s">
        <v>1845</v>
      </c>
      <c r="AD180" s="56" t="s">
        <v>1848</v>
      </c>
      <c r="AE180" s="56" t="s">
        <v>1842</v>
      </c>
      <c r="AF180" s="56" t="s">
        <v>1851</v>
      </c>
      <c r="AG180" s="56" t="s">
        <v>1839</v>
      </c>
    </row>
    <row r="181" spans="1:33" ht="15" hidden="1" customHeight="1"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</row>
    <row r="182" spans="1:33" ht="15" hidden="1" customHeight="1"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</row>
    <row r="183" spans="1:33" ht="15" customHeight="1"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</row>
    <row r="184" spans="1:33" ht="15" customHeight="1"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</row>
    <row r="185" spans="1:33" ht="15" customHeight="1"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</row>
    <row r="186" spans="1:33" ht="15" customHeight="1"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</row>
    <row r="187" spans="1:33" ht="15" customHeight="1"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</row>
    <row r="188" spans="1:33" ht="15" customHeight="1"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</row>
    <row r="189" spans="1:33" ht="15" customHeight="1"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</row>
    <row r="190" spans="1:33" ht="15" customHeight="1"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</row>
    <row r="191" spans="1:33" ht="15" customHeight="1"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</row>
    <row r="192" spans="1:33" ht="15" customHeight="1"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</row>
    <row r="193" spans="4:33" ht="15" customHeight="1"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</row>
    <row r="194" spans="4:33" ht="15" customHeight="1"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</row>
    <row r="195" spans="4:33" ht="15" customHeight="1"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</row>
    <row r="196" spans="4:33" ht="15" customHeight="1"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</row>
    <row r="197" spans="4:33" ht="15" customHeight="1"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</row>
    <row r="198" spans="4:33" ht="15" customHeight="1"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</row>
    <row r="199" spans="4:33" ht="15" customHeight="1"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</row>
    <row r="200" spans="4:33" ht="15" customHeight="1"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</row>
  </sheetData>
  <mergeCells count="61">
    <mergeCell ref="AG133:AG134"/>
    <mergeCell ref="N133:P133"/>
    <mergeCell ref="Q133:Q134"/>
    <mergeCell ref="R133:R134"/>
    <mergeCell ref="S133:U133"/>
    <mergeCell ref="V133:V134"/>
    <mergeCell ref="W133:W134"/>
    <mergeCell ref="X133:Z133"/>
    <mergeCell ref="AA133:AA134"/>
    <mergeCell ref="AB133:AB134"/>
    <mergeCell ref="AC133:AE133"/>
    <mergeCell ref="AF133:AF134"/>
    <mergeCell ref="M133:M134"/>
    <mergeCell ref="D132:H132"/>
    <mergeCell ref="I132:M132"/>
    <mergeCell ref="N132:R132"/>
    <mergeCell ref="S132:W132"/>
    <mergeCell ref="D133:F133"/>
    <mergeCell ref="G133:G134"/>
    <mergeCell ref="H133:H134"/>
    <mergeCell ref="I133:K133"/>
    <mergeCell ref="L133:L134"/>
    <mergeCell ref="X132:AB132"/>
    <mergeCell ref="AC132:AG132"/>
    <mergeCell ref="X81:Z81"/>
    <mergeCell ref="AA81:AA82"/>
    <mergeCell ref="AB81:AB82"/>
    <mergeCell ref="AC81:AE81"/>
    <mergeCell ref="AF81:AF82"/>
    <mergeCell ref="AG81:AG82"/>
    <mergeCell ref="W81:W82"/>
    <mergeCell ref="D81:F81"/>
    <mergeCell ref="G81:G82"/>
    <mergeCell ref="H81:H82"/>
    <mergeCell ref="I81:K81"/>
    <mergeCell ref="L81:L82"/>
    <mergeCell ref="M81:M82"/>
    <mergeCell ref="N81:P81"/>
    <mergeCell ref="Q81:Q82"/>
    <mergeCell ref="R81:R82"/>
    <mergeCell ref="S81:U81"/>
    <mergeCell ref="V81:V82"/>
    <mergeCell ref="AC80:AG80"/>
    <mergeCell ref="C11:E11"/>
    <mergeCell ref="F11:F12"/>
    <mergeCell ref="G11:G12"/>
    <mergeCell ref="I11:K11"/>
    <mergeCell ref="L11:L12"/>
    <mergeCell ref="M11:M12"/>
    <mergeCell ref="D80:H80"/>
    <mergeCell ref="I80:M80"/>
    <mergeCell ref="N80:R80"/>
    <mergeCell ref="S80:W80"/>
    <mergeCell ref="X80:AB80"/>
    <mergeCell ref="C10:E10"/>
    <mergeCell ref="I10:K10"/>
    <mergeCell ref="B5:K5"/>
    <mergeCell ref="B6:K6"/>
    <mergeCell ref="L6:T6"/>
    <mergeCell ref="A8:H8"/>
    <mergeCell ref="L8:R8"/>
  </mergeCells>
  <dataValidations count="1">
    <dataValidation type="list" allowBlank="1" showInputMessage="1" showErrorMessage="1" sqref="C10" xr:uid="{6F47CF8D-1835-41BE-B22C-C264E437C428}">
      <formula1>$B$63:$B$68</formula1>
    </dataValidation>
  </dataValidations>
  <hyperlinks>
    <hyperlink ref="A61" r:id="rId1" display="http://www.abs.gov.au/websitedbs/d3310114.nsf/Home/©+Copyright?OpenDocument" xr:uid="{E2FF25D2-937F-45D7-AC5E-188F816CB327}"/>
    <hyperlink ref="H150" location="A125230134C" display="A125230134C" xr:uid="{4ABDC247-A7E2-40A5-88D2-F354F38FF50F}"/>
    <hyperlink ref="H165" location="A125253894W" display="A125253894W" xr:uid="{0996D552-1F1D-4CAC-9E14-36EDBC34BC54}"/>
    <hyperlink ref="H180" location="A125242014J" display="A125242014J" xr:uid="{5568ABC7-1701-4291-B6BF-FD434589CA03}"/>
    <hyperlink ref="F150" location="A125234886T" display="A125234886T" xr:uid="{684C373C-C838-43C3-93FD-20291D53A789}"/>
    <hyperlink ref="F165" location="A125258646A" display="A125258646A" xr:uid="{3D4C8510-ADF9-46BD-80FE-9066D22DCB17}"/>
    <hyperlink ref="F180" location="A125246766W" display="A125246766W" xr:uid="{95224924-F257-4B8A-B38D-65C33CB22796}"/>
    <hyperlink ref="D150" location="A125232510J" display="A125232510J" xr:uid="{B136909B-D030-411A-8737-16868C540BFB}"/>
    <hyperlink ref="D165" location="A125256270C" display="A125256270C" xr:uid="{2AA22842-D2CC-4960-93FB-E78676727FB8}"/>
    <hyperlink ref="D180" location="A125244390X" display="A125244390X" xr:uid="{17D49657-4340-4E5C-8415-DB8D0C2ABC4F}"/>
    <hyperlink ref="E150" location="A125227758T" display="A125227758T" xr:uid="{204E0C00-5630-4F68-BF95-ECAA9B0A67C4}"/>
    <hyperlink ref="E165" location="A125251518F" display="A125251518F" xr:uid="{B31B87CB-BFF4-4BDA-A509-B8B89C31FAC3}"/>
    <hyperlink ref="E180" location="A125239638W" display="A125239638W" xr:uid="{5467AEBB-51A9-4165-B180-B2E70495ED13}"/>
    <hyperlink ref="G150" location="A125237262X" display="A125237262X" xr:uid="{9CA15A08-A0BF-47B4-8C93-4F40D5FFDFD1}"/>
    <hyperlink ref="G165" location="A125261022L" display="A125261022L" xr:uid="{9E3E9975-09B6-4435-8109-1F6537B5CB4B}"/>
    <hyperlink ref="G180" location="A125249142C" display="A125249142C" xr:uid="{1370AEDE-BE0F-4865-A6FD-D0D1CA6E69EA}"/>
    <hyperlink ref="H138" location="A125230118C" display="A125230118C" xr:uid="{2C8A6258-0682-4BD6-91E3-C09284A10726}"/>
    <hyperlink ref="H153" location="A125253878W" display="A125253878W" xr:uid="{7E5DFF3C-0CC3-4549-B997-2D81416E5248}"/>
    <hyperlink ref="H168" location="A125241998T" display="A125241998T" xr:uid="{D5F2660E-9E5E-4AD8-80FC-06DF6EDAFFB0}"/>
    <hyperlink ref="F138" location="A125234870X" display="A125234870X" xr:uid="{E2854451-F853-40E4-8216-392F56055D8C}"/>
    <hyperlink ref="F153" location="A125258630J" display="A125258630J" xr:uid="{F112B3A4-5E55-42B3-9933-29F23DD93627}"/>
    <hyperlink ref="F168" location="A125246750C" display="A125246750C" xr:uid="{85F287C7-7FA5-49E8-98E7-913D0EBA0A9E}"/>
    <hyperlink ref="D138" location="A125232494V" display="A125232494V" xr:uid="{2BEDA481-F217-4340-86BB-E08115E0209C}"/>
    <hyperlink ref="D153" location="A125256254C" display="A125256254C" xr:uid="{EC66504B-D306-4678-9564-715860C43726}"/>
    <hyperlink ref="D168" location="A125244374X" display="A125244374X" xr:uid="{9CACBC32-4FF0-4713-A0A2-CFE43799C9B0}"/>
    <hyperlink ref="E138" location="A125227742X" display="A125227742X" xr:uid="{451C8A2C-053F-47D6-94C8-66B6E2AE7A82}"/>
    <hyperlink ref="E153" location="A125251502L" display="A125251502L" xr:uid="{F23D0CFE-BA27-4434-A390-8452BBBBD270}"/>
    <hyperlink ref="E168" location="A125239622C" display="A125239622C" xr:uid="{B0F041C1-0DD7-45C3-9DAC-C30484067C31}"/>
    <hyperlink ref="G138" location="A125237246X" display="A125237246X" xr:uid="{098E9CF8-29D3-4B58-95BF-48EA04B053ED}"/>
    <hyperlink ref="G153" location="A125261006L" display="A125261006L" xr:uid="{D1DD60EA-A08D-488E-BDB1-6FFB7588AFFD}"/>
    <hyperlink ref="G168" location="A125249126C" display="A125249126C" xr:uid="{1C9CF499-81A2-4466-AF6F-69BB6769917B}"/>
    <hyperlink ref="H139" location="A125230098F" display="A125230098F" xr:uid="{817565B4-6ECF-49F1-AC29-3AB1EB677B2C}"/>
    <hyperlink ref="H154" location="A125253858L" display="A125253858L" xr:uid="{01B3C5AB-762F-4E8A-A3CF-1E48B8239F82}"/>
    <hyperlink ref="H169" location="A125241978J" display="A125241978J" xr:uid="{4BC378E0-6617-4924-85DF-83FD95BD3043}"/>
    <hyperlink ref="F139" location="A125234850R" display="A125234850R" xr:uid="{A7D807FC-3FC6-4893-98D4-D03C0C008CBA}"/>
    <hyperlink ref="F154" location="A125258610X" display="A125258610X" xr:uid="{7329E6B9-BE7E-42BA-A7BE-F1706B590AE9}"/>
    <hyperlink ref="F169" location="A125246730V" display="A125246730V" xr:uid="{3495F65D-7B4B-425F-A07B-9B8A90558F58}"/>
    <hyperlink ref="D139" location="A125232474K" display="A125232474K" xr:uid="{F847BE67-325F-4BA9-9D65-41C7B09E5D34}"/>
    <hyperlink ref="D154" location="A125256234V" display="A125256234V" xr:uid="{9827D3EF-ADB6-4741-A781-AC1BCE27006E}"/>
    <hyperlink ref="D169" location="A125244354R" display="A125244354R" xr:uid="{6D59ACCD-E072-4DF9-94BB-F5DF6F8D43F0}"/>
    <hyperlink ref="E139" location="A125227722R" display="A125227722R" xr:uid="{9410AC7E-6476-4CCD-96E2-DFD8154438AD}"/>
    <hyperlink ref="E154" location="A125251482R" display="A125251482R" xr:uid="{10848370-9D85-4E9C-A8BA-D3773EF1612F}"/>
    <hyperlink ref="E169" location="A125239602V" display="A125239602V" xr:uid="{82262ECE-0B0C-4726-A634-D30375170F50}"/>
    <hyperlink ref="G139" location="A125237226R" display="A125237226R" xr:uid="{CF299AAD-8184-4C53-87EA-ACCCAD96CB57}"/>
    <hyperlink ref="G154" location="A125260986L" display="A125260986L" xr:uid="{EDFA2659-BD94-431D-8F25-1A3782FBB26E}"/>
    <hyperlink ref="G169" location="A125249106V" display="A125249106V" xr:uid="{9068C074-2224-419A-B384-BCA1D41816AB}"/>
    <hyperlink ref="H141" location="A125230122V" display="A125230122V" xr:uid="{0D0466D8-A0E6-4A45-B64D-5313D5258F55}"/>
    <hyperlink ref="H156" location="A125253882L" display="A125253882L" xr:uid="{3DF2466D-F5CE-4748-8D6E-F20C6D9AF513}"/>
    <hyperlink ref="H171" location="A125242002X" display="A125242002X" xr:uid="{83D5F4E7-926E-4983-8E9C-C06631CC1980}"/>
    <hyperlink ref="F141" location="A125234874J" display="A125234874J" xr:uid="{E500096F-F928-4F2E-BFC4-0467FC251B59}"/>
    <hyperlink ref="F156" location="A125258634T" display="A125258634T" xr:uid="{D9DD10C2-0CF0-4EB8-AB91-3501269218B2}"/>
    <hyperlink ref="F171" location="A125246754L" display="A125246754L" xr:uid="{E5F9E730-915B-4916-B4D6-AD05C0F5BC74}"/>
    <hyperlink ref="D141" location="A125232498C" display="A125232498C" xr:uid="{4F2FCEE8-7AD0-4691-9F6A-BA71891A311A}"/>
    <hyperlink ref="D156" location="A125256258L" display="A125256258L" xr:uid="{5A6EED49-FEE6-43DA-8E5D-E9ABCEB545C2}"/>
    <hyperlink ref="D171" location="A125244378J" display="A125244378J" xr:uid="{5E8DF4B5-FD5E-4F74-BB17-1327BF356816}"/>
    <hyperlink ref="E141" location="A125227746J" display="A125227746J" xr:uid="{2572021F-6148-47AE-9BBD-5B8AE73FBE1E}"/>
    <hyperlink ref="E156" location="A125251506W" display="A125251506W" xr:uid="{7823C020-FCC0-4976-941F-3C2005F130DF}"/>
    <hyperlink ref="E171" location="A125239626L" display="A125239626L" xr:uid="{28E9A9B6-8698-4543-9365-91F4D51AB2DB}"/>
    <hyperlink ref="G141" location="A125237250R" display="A125237250R" xr:uid="{C13BB4BB-8390-41B9-8BFD-7F55882149FF}"/>
    <hyperlink ref="G156" location="A125261010C" display="A125261010C" xr:uid="{CBA3E555-D8FE-4353-B3DE-0710BA9ADDCB}"/>
    <hyperlink ref="G171" location="A125249130V" display="A125249130V" xr:uid="{4DCA0DDA-8CAF-4729-8BBA-6924B6DFE02F}"/>
    <hyperlink ref="H142" location="A125230126C" display="A125230126C" xr:uid="{B4F792C2-82B0-440E-8393-9DF9201976B4}"/>
    <hyperlink ref="H157" location="A125253886W" display="A125253886W" xr:uid="{7FA4D6C5-1D46-486D-8F18-5C836B0DA2A7}"/>
    <hyperlink ref="H172" location="A125242006J" display="A125242006J" xr:uid="{70CD8820-9C0C-4685-8DD3-F4087130E71A}"/>
    <hyperlink ref="F142" location="A125234878T" display="A125234878T" xr:uid="{3CDDF9E7-F656-4A71-B768-835076ADEA35}"/>
    <hyperlink ref="F157" location="A125258638A" display="A125258638A" xr:uid="{0B387F9C-569C-49DA-A3C0-C5C0CEB7A66B}"/>
    <hyperlink ref="F172" location="A125246758W" display="A125246758W" xr:uid="{B32A7D60-9226-49E3-9E42-AE718029BC0F}"/>
    <hyperlink ref="D142" location="A125232502J" display="A125232502J" xr:uid="{B383E7DF-6A6F-4A57-AC0F-7E49A2C648B4}"/>
    <hyperlink ref="D157" location="A125256262C" display="A125256262C" xr:uid="{74213D12-C4CF-440D-850A-53D35E1BC387}"/>
    <hyperlink ref="D172" location="A125244382X" display="A125244382X" xr:uid="{3269F217-6A92-4FF5-99FA-B785A39B9882}"/>
    <hyperlink ref="E142" location="A125227750X" display="A125227750X" xr:uid="{07744917-6B1E-4AF7-8E22-C869BD2EAFA2}"/>
    <hyperlink ref="E157" location="A125251510L" display="A125251510L" xr:uid="{887EF159-6817-4269-ABBB-4C1EA04BD18B}"/>
    <hyperlink ref="E172" location="A125239630C" display="A125239630C" xr:uid="{4460F6E7-24C6-4DB9-9E55-1B1098E10159}"/>
    <hyperlink ref="G142" location="A125237254X" display="A125237254X" xr:uid="{DF579BB6-1773-4C6C-BD13-60CE0E7615BE}"/>
    <hyperlink ref="G157" location="A125261014L" display="A125261014L" xr:uid="{712372E7-CBB0-43BA-BF5A-74086F5D2B69}"/>
    <hyperlink ref="G172" location="A125249134C" display="A125249134C" xr:uid="{4231F09A-D57A-46F9-90D5-A085B7BE0B49}"/>
    <hyperlink ref="H143" location="A125230102K" display="A125230102K" xr:uid="{1ED53FA8-C77D-4669-82A7-265F3698B170}"/>
    <hyperlink ref="H158" location="A125253862C" display="A125253862C" xr:uid="{DB2AC5F5-41DE-475D-A18A-A03D3F192056}"/>
    <hyperlink ref="H173" location="A125241982X" display="A125241982X" xr:uid="{B6824FA5-540A-4C4E-874A-56C6170DCF15}"/>
    <hyperlink ref="F143" location="A125234854X" display="A125234854X" xr:uid="{A008ACE9-708F-49B8-874F-29C92E3A3B10}"/>
    <hyperlink ref="F158" location="A125258614J" display="A125258614J" xr:uid="{AD058F21-7996-420D-8826-F6F35426C6E6}"/>
    <hyperlink ref="F173" location="A125246734C" display="A125246734C" xr:uid="{62A87A6B-3AD5-4E8C-99E9-1B5D5FE63E7F}"/>
    <hyperlink ref="D143" location="A125232478V" display="A125232478V" xr:uid="{7E8B437C-6014-47B8-9982-CD03E5D7753A}"/>
    <hyperlink ref="D158" location="A125256238C" display="A125256238C" xr:uid="{076FC111-65D2-4581-AFAA-F0135551E5F2}"/>
    <hyperlink ref="D173" location="A125244358X" display="A125244358X" xr:uid="{ED129496-4D5C-4279-826C-3BF53FE0BAF9}"/>
    <hyperlink ref="E143" location="A125227726X" display="A125227726X" xr:uid="{3ECEB5AC-6699-42EC-AC88-324412BF3981}"/>
    <hyperlink ref="E158" location="A125251486X" display="A125251486X" xr:uid="{CE1B90ED-2C59-47A1-A8A2-FC939CC7C3F4}"/>
    <hyperlink ref="E173" location="A125239606C" display="A125239606C" xr:uid="{4A08DB50-0675-40A0-903F-90697A96C1F0}"/>
    <hyperlink ref="G143" location="A125237230F" display="A125237230F" xr:uid="{1FEDF102-5A1F-4177-82BA-8743605758D6}"/>
    <hyperlink ref="G158" location="A125260990C" display="A125260990C" xr:uid="{5F7232BA-47ED-4C33-80B3-E19D8197AE0C}"/>
    <hyperlink ref="G173" location="A125249110K" display="A125249110K" xr:uid="{ECE44B1F-0BE0-4D36-A2EA-7E692B799430}"/>
    <hyperlink ref="H144" location="A125230106V" display="A125230106V" xr:uid="{0083D43B-C5A8-4F91-8068-47E87233EE98}"/>
    <hyperlink ref="H159" location="A125253866L" display="A125253866L" xr:uid="{D087AD18-6C61-433D-AB11-B5206ECD8D0B}"/>
    <hyperlink ref="H174" location="A125241986J" display="A125241986J" xr:uid="{AE00EF5F-F6B3-4399-8B49-877C561041B9}"/>
    <hyperlink ref="F144" location="A125234858J" display="A125234858J" xr:uid="{312A746E-D909-4FE4-9BBD-E37C59B0A3FE}"/>
    <hyperlink ref="F159" location="A125258618T" display="A125258618T" xr:uid="{079A5142-EE32-4D52-A624-6C341E763550}"/>
    <hyperlink ref="F174" location="A125246738L" display="A125246738L" xr:uid="{61719151-B928-4615-AC69-0AD0C839FA18}"/>
    <hyperlink ref="D144" location="A125232482K" display="A125232482K" xr:uid="{E8F1A859-A078-44CF-8A80-33C4228097CF}"/>
    <hyperlink ref="D159" location="A125256242V" display="A125256242V" xr:uid="{B736E48D-91AD-4B6C-AC41-565811848876}"/>
    <hyperlink ref="D174" location="A125244362R" display="A125244362R" xr:uid="{54A39B58-234E-48AA-8E54-36EF1B49DBE8}"/>
    <hyperlink ref="E144" location="A125227730R" display="A125227730R" xr:uid="{2BAF6E1D-05F5-4CC5-9FD4-748BB945C7BD}"/>
    <hyperlink ref="E159" location="A125251490R" display="A125251490R" xr:uid="{AEE916E0-F321-4F5D-A985-1280F1858F12}"/>
    <hyperlink ref="E174" location="A125239610V" display="A125239610V" xr:uid="{B74CDC78-5F4B-4F7C-ADAA-98F1B80B9220}"/>
    <hyperlink ref="G144" location="A125237234R" display="A125237234R" xr:uid="{13E0ADFD-888C-4789-99DC-85A9FA8086AA}"/>
    <hyperlink ref="G159" location="A125260994L" display="A125260994L" xr:uid="{A81C8705-2560-4AFC-A8F1-6535EBDCAB1C}"/>
    <hyperlink ref="G174" location="A125249114V" display="A125249114V" xr:uid="{62CA3CC0-59FB-4125-87F2-FDE293EDD885}"/>
    <hyperlink ref="H146" location="A125230110K" display="A125230110K" xr:uid="{A6AF1E38-FA4E-4F27-A0C1-2B3D64FDEE58}"/>
    <hyperlink ref="H161" location="A125253870C" display="A125253870C" xr:uid="{8E7BD218-25B5-41C8-9293-210A36ECE406}"/>
    <hyperlink ref="H176" location="A125241990X" display="A125241990X" xr:uid="{12B6732F-8CE5-47A4-8CDA-CE6FEDD363B6}"/>
    <hyperlink ref="F146" location="A125234862X" display="A125234862X" xr:uid="{6E2A8B27-9CE3-43A5-A1C4-D93A7CFFB853}"/>
    <hyperlink ref="F161" location="A125258622J" display="A125258622J" xr:uid="{DE275BB5-967A-4849-80B6-37FE988D765C}"/>
    <hyperlink ref="F176" location="A125246742C" display="A125246742C" xr:uid="{943AFC3F-9546-403D-9117-D03B0052E7EB}"/>
    <hyperlink ref="D146" location="A125232486V" display="A125232486V" xr:uid="{2AE1298B-50A8-4752-9A71-702BF427E508}"/>
    <hyperlink ref="D161" location="A125256246C" display="A125256246C" xr:uid="{A812B888-A6AE-4589-8349-23859149C878}"/>
    <hyperlink ref="D176" location="A125244366X" display="A125244366X" xr:uid="{E5E01BBF-3C7D-482B-9B74-0843C641B928}"/>
    <hyperlink ref="E146" location="A125227734X" display="A125227734X" xr:uid="{B56EB9F8-0EB2-402A-A136-68718196C5E4}"/>
    <hyperlink ref="E161" location="A125251494X" display="A125251494X" xr:uid="{95D7AFD0-5732-4909-8B23-2C5170AB875B}"/>
    <hyperlink ref="E176" location="A125239614C" display="A125239614C" xr:uid="{74C1F84A-5C90-4E00-9DB3-B20A5F1A19AB}"/>
    <hyperlink ref="G146" location="A125237238X" display="A125237238X" xr:uid="{14098D4F-8888-4256-AAC3-E7623A6237C0}"/>
    <hyperlink ref="G161" location="A125260998W" display="A125260998W" xr:uid="{EE6AE8FB-043C-43CA-A5BB-F283C1AEC195}"/>
    <hyperlink ref="G176" location="A125249118C" display="A125249118C" xr:uid="{368C80C2-DE8E-4EE2-9E8E-5A9A4740D384}"/>
    <hyperlink ref="H147" location="A125230094W" display="A125230094W" xr:uid="{DCC50391-FE6D-4C9C-B758-726009D5FA74}"/>
    <hyperlink ref="H162" location="A125253854C" display="A125253854C" xr:uid="{6C2ABB4C-6466-4D58-8CE1-25DFA52EE4EF}"/>
    <hyperlink ref="H177" location="A125241974X" display="A125241974X" xr:uid="{0E9DADAB-943A-467C-8227-DB875D640B15}"/>
    <hyperlink ref="F147" location="A125234846X" display="A125234846X" xr:uid="{21F5B479-6615-4FBB-B672-F0B5C2D1C1F2}"/>
    <hyperlink ref="F162" location="A125258606J" display="A125258606J" xr:uid="{A01B8C9F-999F-40E7-96C4-DF6E0DBF85A0}"/>
    <hyperlink ref="F177" location="A125246726C" display="A125246726C" xr:uid="{310A6F47-4F6A-4463-943F-871BEC633AE2}"/>
    <hyperlink ref="D147" location="A125232470A" display="A125232470A" xr:uid="{32218036-684E-42AD-A075-EF0063848A39}"/>
    <hyperlink ref="D162" location="A125256230K" display="A125256230K" xr:uid="{85587873-167C-4727-BA40-1D127C184247}"/>
    <hyperlink ref="D177" location="A125244350F" display="A125244350F" xr:uid="{A4C4828A-F65F-4D7A-9B5A-ECFA3A4DFA82}"/>
    <hyperlink ref="E147" location="A125227718X" display="A125227718X" xr:uid="{88309750-21FA-437E-9C7D-03636649636A}"/>
    <hyperlink ref="E162" location="A125251478X" display="A125251478X" xr:uid="{7DEC6494-45A7-4E12-91FC-4EBD538A766C}"/>
    <hyperlink ref="E177" location="A125239598R" display="A125239598R" xr:uid="{0807B2E5-BE51-4BC3-A4CE-A422E6209FA5}"/>
    <hyperlink ref="G147" location="A125237222F" display="A125237222F" xr:uid="{4FC894DC-7550-4B71-A1F0-616C550EAEB0}"/>
    <hyperlink ref="G162" location="A125260982C" display="A125260982C" xr:uid="{4A5FEED6-5701-4C40-BD13-5E8E37883DA1}"/>
    <hyperlink ref="G177" location="A125249102K" display="A125249102K" xr:uid="{6F84F6A0-6CC0-4B6D-921F-BFCFA7D658DC}"/>
    <hyperlink ref="H148" location="A125230130V" display="A125230130V" xr:uid="{DF14F6A2-B83D-4F3F-99DD-9320A35F1D26}"/>
    <hyperlink ref="H163" location="A125253890L" display="A125253890L" xr:uid="{AB564203-7035-4BC7-B64E-856E139DA7C6}"/>
    <hyperlink ref="H178" location="A125242010X" display="A125242010X" xr:uid="{39F842EE-E021-4BFE-81CD-C5E31DDF65FA}"/>
    <hyperlink ref="F148" location="A125234882J" display="A125234882J" xr:uid="{40F2DF54-08D0-4907-8D94-A12ADC285F86}"/>
    <hyperlink ref="F163" location="A125258642T" display="A125258642T" xr:uid="{66A28893-1594-44D2-95CF-065A5BE1D1EA}"/>
    <hyperlink ref="F178" location="A125246762L" display="A125246762L" xr:uid="{40958550-38CA-43F4-9055-D986875AC53A}"/>
    <hyperlink ref="D148" location="A125232506T" display="A125232506T" xr:uid="{7249C945-8EC4-40CA-BE5D-A288F90D9F06}"/>
    <hyperlink ref="D163" location="A125256266L" display="A125256266L" xr:uid="{B5E8C1C4-6678-4F14-82C1-CA125C7B9160}"/>
    <hyperlink ref="D178" location="A125244386J" display="A125244386J" xr:uid="{8D1FF455-6028-461F-9C79-50F58F1815C6}"/>
    <hyperlink ref="E148" location="A125227754J" display="A125227754J" xr:uid="{3E2C7EF1-BCB0-4DDC-93C6-DCBB2ACD80CF}"/>
    <hyperlink ref="E163" location="A125251514W" display="A125251514W" xr:uid="{1FDD372B-5E8C-403D-A2DA-03B8C0091AA2}"/>
    <hyperlink ref="E178" location="A125239634L" display="A125239634L" xr:uid="{9F1DB86D-1593-4ECF-992D-7FFF824198DB}"/>
    <hyperlink ref="G148" location="A125237258J" display="A125237258J" xr:uid="{A950FEED-1D6D-4CD1-B7BF-E4E0CE5026ED}"/>
    <hyperlink ref="G163" location="A125261018W" display="A125261018W" xr:uid="{5C197347-FBBC-438A-B434-343D0E8003C2}"/>
    <hyperlink ref="G178" location="A125249138L" display="A125249138L" xr:uid="{ED731A60-A88E-450E-AF73-7AB2172F9F8F}"/>
    <hyperlink ref="H149" location="A125230114V" display="A125230114V" xr:uid="{D8CA9B78-D616-49CB-8835-1221E92286F8}"/>
    <hyperlink ref="H164" location="A125253874L" display="A125253874L" xr:uid="{210988A6-2464-487A-9BFB-DA075F9B6C8C}"/>
    <hyperlink ref="H179" location="A125241994J" display="A125241994J" xr:uid="{068323EF-6B69-492D-80EF-65B815236494}"/>
    <hyperlink ref="F149" location="A125234866J" display="A125234866J" xr:uid="{6DB3CD65-6180-4A41-9462-0648AAD8F154}"/>
    <hyperlink ref="F164" location="A125258626T" display="A125258626T" xr:uid="{14B9BC3F-6940-4AE5-8FA0-809050F305C5}"/>
    <hyperlink ref="F179" location="A125246746L" display="A125246746L" xr:uid="{AF05F3AF-5A6B-4583-9E64-138B86701700}"/>
    <hyperlink ref="D149" location="A125232490K" display="A125232490K" xr:uid="{22AAAF71-7EA0-45BE-A2F7-55F37BD62108}"/>
    <hyperlink ref="D164" location="A125256250V" display="A125256250V" xr:uid="{84006B0C-7990-40BB-9E71-45548716FD06}"/>
    <hyperlink ref="D179" location="A125244370R" display="A125244370R" xr:uid="{8AD8206D-60E8-4452-A3A0-79E2C96A23A7}"/>
    <hyperlink ref="E149" location="A125227738J" display="A125227738J" xr:uid="{25473151-BD6D-458D-A0AF-6352B75ED7E5}"/>
    <hyperlink ref="E164" location="A125251498J" display="A125251498J" xr:uid="{349ED951-2D24-4B3F-AE6B-4A6AC604939F}"/>
    <hyperlink ref="E179" location="A125239618L" display="A125239618L" xr:uid="{B6ED1D30-AE07-4737-9D1C-AFDAC4ED96E0}"/>
    <hyperlink ref="G149" location="A125237242R" display="A125237242R" xr:uid="{1E0B1573-3D89-4B96-B906-89C116E18D9D}"/>
    <hyperlink ref="G164" location="A125261002C" display="A125261002C" xr:uid="{0164200E-F7E6-464D-8949-0363FF2395B0}"/>
    <hyperlink ref="G179" location="A125249122V" display="A125249122V" xr:uid="{CFA0B079-EAA5-480F-8B3E-1EC75E1C5B99}"/>
    <hyperlink ref="M150" location="A125231322F" display="A125231322F" xr:uid="{C2F3637A-BAA9-4902-B6E3-F310D6F7DC6C}"/>
    <hyperlink ref="M165" location="A125255082A" display="A125255082A" xr:uid="{5A04FE45-1517-4AC9-A9AF-75DF2D53CE7C}"/>
    <hyperlink ref="M180" location="A125243202K" display="A125243202K" xr:uid="{130E58B2-1419-4689-B9DB-3E4CEE5BCBC3}"/>
    <hyperlink ref="K150" location="A125236074W" display="A125236074W" xr:uid="{812C89FE-5B98-4D17-8AB0-C74ABC95CC74}"/>
    <hyperlink ref="K165" location="A125259834C" display="A125259834C" xr:uid="{75D64A7B-9760-462C-A948-7B3EA8666807}"/>
    <hyperlink ref="K180" location="A125247954X" display="A125247954X" xr:uid="{2FB647B9-7B05-4C11-A00D-465D98AA66A1}"/>
    <hyperlink ref="I150" location="A125233698R" display="A125233698R" xr:uid="{860ABF96-7EB5-43B3-A02C-AA4FEA1001AF}"/>
    <hyperlink ref="I165" location="A125257458X" display="A125257458X" xr:uid="{8815B19F-2D7A-4D7C-B0E5-8EDF9BDFCF01}"/>
    <hyperlink ref="I180" location="A125245578V" display="A125245578V" xr:uid="{8A6ED027-64E8-4EB1-B4B6-E474E7149082}"/>
    <hyperlink ref="J150" location="A125228946V" display="A125228946V" xr:uid="{1CC1F5E5-7C38-4D00-8A6C-D6C295B0E3AB}"/>
    <hyperlink ref="J165" location="A125252706J" display="A125252706J" xr:uid="{948D4D2B-5176-4B96-8114-80E629CB0190}"/>
    <hyperlink ref="J180" location="A125240826C" display="A125240826C" xr:uid="{FE823D27-0C3F-4DFD-A29D-A567FFFF2619}"/>
    <hyperlink ref="L150" location="A125238450A" display="A125238450A" xr:uid="{A754AAB9-0E33-4FDD-80DD-4C3515B641BE}"/>
    <hyperlink ref="L165" location="A125262210R" display="A125262210R" xr:uid="{ABC4E0A9-AB4C-4472-8A67-0F04E602F4B3}"/>
    <hyperlink ref="L180" location="A125250330K" display="A125250330K" xr:uid="{7662249B-0734-48AB-84D7-B8BBE0511477}"/>
    <hyperlink ref="M138" location="A125231306F" display="A125231306F" xr:uid="{FB1C64F6-4D6F-4E2F-A1C5-5521FC128FFB}"/>
    <hyperlink ref="M153" location="A125255066A" display="A125255066A" xr:uid="{4C09DC26-560E-4EB4-ADC4-0D451A881D14}"/>
    <hyperlink ref="M168" location="A125243186W" display="A125243186W" xr:uid="{4DA45AB2-AD1F-4B58-A703-BA6B7B081A56}"/>
    <hyperlink ref="K138" location="A125236058W" display="A125236058W" xr:uid="{EDACE214-9B58-4556-BFE8-966CB94BF371}"/>
    <hyperlink ref="K153" location="A125259818C" display="A125259818C" xr:uid="{1D5C84DB-032A-424F-AF5B-AFB2FDE02C6D}"/>
    <hyperlink ref="K168" location="A125247938X" display="A125247938X" xr:uid="{EADA566A-AF52-4953-BEDC-D24547CA08A3}"/>
    <hyperlink ref="I138" location="A125233682W" display="A125233682W" xr:uid="{1D2F6C87-0571-45EF-AFF1-8F7028837CD2}"/>
    <hyperlink ref="I153" location="A125257442F" display="A125257442F" xr:uid="{BF67CAD0-A4C8-4FD1-AE29-0E89DA59AAC1}"/>
    <hyperlink ref="I168" location="A125245562A" display="A125245562A" xr:uid="{EEB172B1-0856-4FA4-81D4-D4DE38BC6992}"/>
    <hyperlink ref="J138" location="A125228930A" display="A125228930A" xr:uid="{0CA92B4A-40AE-439B-8BC0-034DD2EBE2F4}"/>
    <hyperlink ref="J153" location="A125252690A" display="A125252690A" xr:uid="{5C5DC4D8-F45C-4876-A34D-3F9CB7379B9B}"/>
    <hyperlink ref="J168" location="A125240810K" display="A125240810K" xr:uid="{825A5FDE-845F-45C4-976F-179E9832686A}"/>
    <hyperlink ref="L138" location="A125238434A" display="A125238434A" xr:uid="{3EA105D3-27E4-463E-8F55-25140EB1E84F}"/>
    <hyperlink ref="L153" location="A125262194A" display="A125262194A" xr:uid="{D2804E8C-6442-458E-BB97-03D978F95F51}"/>
    <hyperlink ref="L168" location="A125250314K" display="A125250314K" xr:uid="{0C937449-7320-49E5-BE09-1997E13ECD8C}"/>
    <hyperlink ref="M139" location="A125231286J" display="A125231286J" xr:uid="{2FEC8848-FBA5-4E3A-AAAE-DF7D349C9D03}"/>
    <hyperlink ref="M154" location="A125255046T" display="A125255046T" xr:uid="{AC300AA4-7323-4BB3-AF35-F0B71DAF8754}"/>
    <hyperlink ref="M169" location="A125243166L" display="A125243166L" xr:uid="{ED74C5C9-4F27-4813-8AE5-7518A74671B9}"/>
    <hyperlink ref="K139" location="A125236038L" display="A125236038L" xr:uid="{B9F29127-818F-429E-981A-24784218A7D7}"/>
    <hyperlink ref="K154" location="A125259798F" display="A125259798F" xr:uid="{CC4C1E72-EDFA-432D-8702-8E2EF5C44942}"/>
    <hyperlink ref="K169" location="A125247918R" display="A125247918R" xr:uid="{D3402D08-CBB4-4D77-8217-F6FF1580EC25}"/>
    <hyperlink ref="I139" location="A125233662L" display="A125233662L" xr:uid="{52F18A25-0BBD-4E34-8E04-7BD8F81E30FB}"/>
    <hyperlink ref="I154" location="A125257422W" display="A125257422W" xr:uid="{B8CB0A00-D52F-4B67-A3F0-0735C25ABF0E}"/>
    <hyperlink ref="I169" location="A125245542T" display="A125245542T" xr:uid="{390EAEA1-BD70-42ED-ACDF-8B30D43F4800}"/>
    <hyperlink ref="J139" location="A125228910T" display="A125228910T" xr:uid="{6F2B86EE-AFC8-4D81-AD84-D732AF9A14CA}"/>
    <hyperlink ref="J154" location="A125252670T" display="A125252670T" xr:uid="{13F1EC20-34E5-4FB0-8E88-5EED5EB85DA5}"/>
    <hyperlink ref="J169" location="A125240790L" display="A125240790L" xr:uid="{1DC6A90E-4A5E-44F6-9834-C7842EF78204}"/>
    <hyperlink ref="L139" location="A125238414T" display="A125238414T" xr:uid="{8DB1146E-BDD9-4710-8BA1-C3079E9BDDF6}"/>
    <hyperlink ref="L154" location="A125262174T" display="A125262174T" xr:uid="{7AE20B3C-674D-4E26-B689-36DAA145EE54}"/>
    <hyperlink ref="L169" location="A125250294L" display="A125250294L" xr:uid="{0BACCEC0-800C-4FEB-8EA8-34198C8C42B4}"/>
    <hyperlink ref="M141" location="A125231310W" display="A125231310W" xr:uid="{BA411811-D369-4BF4-B9D3-1569D36DA4EE}"/>
    <hyperlink ref="M156" location="A125255070T" display="A125255070T" xr:uid="{94C5DE0C-87A7-4177-881A-8937A93A9871}"/>
    <hyperlink ref="M171" location="A125243190L" display="A125243190L" xr:uid="{300CEC37-CA3C-40AA-BF20-D29CFFA811A7}"/>
    <hyperlink ref="K141" location="A125236062L" display="A125236062L" xr:uid="{4E1D3698-E0DF-42B3-8082-099C5ACF55C2}"/>
    <hyperlink ref="K156" location="A125259822V" display="A125259822V" xr:uid="{22F71B8E-312F-4CF0-AF21-8FBFE27E50A4}"/>
    <hyperlink ref="K171" location="A125247942R" display="A125247942R" xr:uid="{229C311B-4A96-41B0-979C-FBDDB290E9BA}"/>
    <hyperlink ref="I141" location="A125233686F" display="A125233686F" xr:uid="{111B4713-990C-4B8E-8616-FD05A8EB1B0E}"/>
    <hyperlink ref="I156" location="A125257446R" display="A125257446R" xr:uid="{28917A3D-74F4-44F4-9CFC-ED2F4B1BC316}"/>
    <hyperlink ref="I171" location="A125245566K" display="A125245566K" xr:uid="{7FC21C23-D6B5-4A7A-99C2-23F123524E83}"/>
    <hyperlink ref="J141" location="A125228934K" display="A125228934K" xr:uid="{3F0A87FB-6555-4E88-903E-5AC028C17729}"/>
    <hyperlink ref="J156" location="A125252694K" display="A125252694K" xr:uid="{0DCB46F7-2683-40F4-B172-2D7BBB0C7EA7}"/>
    <hyperlink ref="J171" location="A125240814V" display="A125240814V" xr:uid="{0765E087-368B-420C-941C-A819A7D46E58}"/>
    <hyperlink ref="L141" location="A125238438K" display="A125238438K" xr:uid="{3741DEAF-FCF2-45FD-BFE5-13DEB80CAE0F}"/>
    <hyperlink ref="L156" location="A125262198K" display="A125262198K" xr:uid="{5B8FB43D-2920-4ED6-A09A-DBAC73947259}"/>
    <hyperlink ref="L171" location="A125250318V" display="A125250318V" xr:uid="{6610ED4E-92CA-4B14-990E-C44CFE541C81}"/>
    <hyperlink ref="M142" location="A125231314F" display="A125231314F" xr:uid="{FB2259D7-E540-4319-86D8-010C941FDE98}"/>
    <hyperlink ref="M157" location="A125255074A" display="A125255074A" xr:uid="{0CD0FA57-45F7-4018-ACF4-407BF5F85639}"/>
    <hyperlink ref="M172" location="A125243194W" display="A125243194W" xr:uid="{0DDA8D7B-6507-462B-AB48-1A8E5E07FF90}"/>
    <hyperlink ref="K142" location="A125236066W" display="A125236066W" xr:uid="{FA235108-C8B8-427B-9824-EDD331E8CA0A}"/>
    <hyperlink ref="K157" location="A125259826C" display="A125259826C" xr:uid="{EBC21750-5635-4C5A-9F60-436732A4DB74}"/>
    <hyperlink ref="K172" location="A125247946X" display="A125247946X" xr:uid="{8087D0FA-5FFF-4AB0-8358-885E0D0853B6}"/>
    <hyperlink ref="I142" location="A125233690W" display="A125233690W" xr:uid="{B3E5C55D-10EC-425D-B31C-ADFC660ADDF3}"/>
    <hyperlink ref="I157" location="A125257450F" display="A125257450F" xr:uid="{AB6B0828-C196-41BE-9E15-524E16827F90}"/>
    <hyperlink ref="I172" location="A125245570A" display="A125245570A" xr:uid="{57946656-A10B-40A3-9862-26C6EA94838A}"/>
    <hyperlink ref="J142" location="A125228938V" display="A125228938V" xr:uid="{ACA55C58-49B4-40BB-9F60-2B10C71E4E50}"/>
    <hyperlink ref="J157" location="A125252698V" display="A125252698V" xr:uid="{21DBC80D-34F0-4B85-9A6F-10259DD5A784}"/>
    <hyperlink ref="J172" location="A125240818C" display="A125240818C" xr:uid="{3763E212-4028-4C95-BC74-8973C3379E10}"/>
    <hyperlink ref="L142" location="A125238442A" display="A125238442A" xr:uid="{239F21BB-1C2B-487C-A8AE-94D6709DD091}"/>
    <hyperlink ref="L157" location="A125262202R" display="A125262202R" xr:uid="{47E0FBAD-A5CD-4D7D-96AF-C97B57F1DADF}"/>
    <hyperlink ref="L172" location="A125250322K" display="A125250322K" xr:uid="{12674531-1766-4848-9C42-31CB401D6ADD}"/>
    <hyperlink ref="M143" location="A125231290X" display="A125231290X" xr:uid="{5389DC93-BF75-4AC9-BD0A-2533FADF4A87}"/>
    <hyperlink ref="M158" location="A125255050J" display="A125255050J" xr:uid="{31613D34-9AAC-43D3-9C1C-8D8CAF53988B}"/>
    <hyperlink ref="M173" location="A125243170C" display="A125243170C" xr:uid="{838CA4BD-7B59-47BC-985C-E0F5624EBC7F}"/>
    <hyperlink ref="K143" location="A125236042C" display="A125236042C" xr:uid="{2E641224-5A69-491F-BA50-92DD66799B57}"/>
    <hyperlink ref="K158" location="A125259802K" display="A125259802K" xr:uid="{D84FBBA1-5DBA-4579-93CD-1CD7CD70719C}"/>
    <hyperlink ref="K173" location="A125247922F" display="A125247922F" xr:uid="{92CE7EFE-617D-4413-9FFD-C8DEB79FF255}"/>
    <hyperlink ref="I143" location="A125233666W" display="A125233666W" xr:uid="{EE5DAB65-FAF0-48E8-85E9-3758C95BAFDE}"/>
    <hyperlink ref="I158" location="A125257426F" display="A125257426F" xr:uid="{F37D5DF5-C6AA-494C-8CB2-873AEB1D2F8B}"/>
    <hyperlink ref="I173" location="A125245546A" display="A125245546A" xr:uid="{0D55876E-EFCF-43B6-9075-1248ED16F606}"/>
    <hyperlink ref="J143" location="A125228914A" display="A125228914A" xr:uid="{5F9CC6F5-7E2D-4ABE-A28B-F9A1F7CA2872}"/>
    <hyperlink ref="J158" location="A125252674A" display="A125252674A" xr:uid="{49D03BBD-FDF9-4A2B-B054-364F786DB411}"/>
    <hyperlink ref="J173" location="A125240794W" display="A125240794W" xr:uid="{5E23CF43-3336-4EA8-B1F4-C57018D1FA1E}"/>
    <hyperlink ref="L143" location="A125238418A" display="A125238418A" xr:uid="{98767703-0464-4E14-8985-BCBA62CD2B2D}"/>
    <hyperlink ref="L158" location="A125262178A" display="A125262178A" xr:uid="{ECA8E4FF-F67C-4B28-BDD6-0072A2DA52A6}"/>
    <hyperlink ref="L173" location="A125250298W" display="A125250298W" xr:uid="{14BD8A4E-5071-48AA-BCEB-888DF1C12C5B}"/>
    <hyperlink ref="M144" location="A125231294J" display="A125231294J" xr:uid="{FC5B0B9C-8DC9-40A3-A123-44E27B7A68F4}"/>
    <hyperlink ref="M159" location="A125255054T" display="A125255054T" xr:uid="{5F830A5B-C151-467F-8638-952832C0652C}"/>
    <hyperlink ref="M174" location="A125243174L" display="A125243174L" xr:uid="{4AC5F313-F73A-41E5-819D-E407A43A7C13}"/>
    <hyperlink ref="K144" location="A125236046L" display="A125236046L" xr:uid="{ED4F8DAB-777A-40DA-BAE3-7D2F7419A17D}"/>
    <hyperlink ref="K159" location="A125259806V" display="A125259806V" xr:uid="{C560DABD-221E-444B-A11A-5EFFEDA47668}"/>
    <hyperlink ref="K174" location="A125247926R" display="A125247926R" xr:uid="{0069919F-5B4F-4EDE-855E-7C90CFD42E1F}"/>
    <hyperlink ref="I144" location="A125233670L" display="A125233670L" xr:uid="{9321C7FA-A5F9-47D5-9B59-C8FE3B817E2E}"/>
    <hyperlink ref="I159" location="A125257430W" display="A125257430W" xr:uid="{BC972914-7D9F-4F9C-8CCB-590F20EF9390}"/>
    <hyperlink ref="I174" location="A125245550T" display="A125245550T" xr:uid="{39BE7176-C9F1-4687-86EC-9B3CB08144CA}"/>
    <hyperlink ref="J144" location="A125228918K" display="A125228918K" xr:uid="{FE85B73E-70A9-4A8C-A107-2AD6DF662FF6}"/>
    <hyperlink ref="J159" location="A125252678K" display="A125252678K" xr:uid="{7295B3C8-8793-4743-B5B2-85EBF370F27F}"/>
    <hyperlink ref="J174" location="A125240798F" display="A125240798F" xr:uid="{9D26B6FA-CBDD-4CF9-BA5C-EA849455CB19}"/>
    <hyperlink ref="L144" location="A125238422T" display="A125238422T" xr:uid="{E9BE56C7-3477-442B-BFDB-982F629A997A}"/>
    <hyperlink ref="L159" location="A125262182T" display="A125262182T" xr:uid="{055E64FD-F68A-404B-9A38-B2DFEF5E1BEE}"/>
    <hyperlink ref="L174" location="A125250302A" display="A125250302A" xr:uid="{463D409B-0704-4128-8D89-A092520C9A5E}"/>
    <hyperlink ref="M146" location="A125231298T" display="A125231298T" xr:uid="{0A3ABA9D-9351-426A-BC3F-CA0E5CC1964F}"/>
    <hyperlink ref="M161" location="A125255058A" display="A125255058A" xr:uid="{B1552303-B24A-446C-9FE4-58745DF7E13B}"/>
    <hyperlink ref="M176" location="A125243178W" display="A125243178W" xr:uid="{DAD8AA9B-929D-4DF5-BC40-156E8F553D43}"/>
    <hyperlink ref="K146" location="A125236050C" display="A125236050C" xr:uid="{D4F70CD7-A63E-49FE-8FD0-EECE04A3DC09}"/>
    <hyperlink ref="K161" location="A125259810K" display="A125259810K" xr:uid="{D97F9364-0CDB-469A-ACCA-A004F074A4D1}"/>
    <hyperlink ref="K176" location="A125247930F" display="A125247930F" xr:uid="{3661ADC7-4C83-4069-B050-D8ABB52DDAA1}"/>
    <hyperlink ref="I146" location="A125233674W" display="A125233674W" xr:uid="{CEBE90F8-3195-44E8-AC77-400DF4756A58}"/>
    <hyperlink ref="I161" location="A125257434F" display="A125257434F" xr:uid="{9FAED390-10E4-4E24-B480-5669CEF43C20}"/>
    <hyperlink ref="I176" location="A125245554A" display="A125245554A" xr:uid="{C93D8CC2-6B6D-4D50-995B-3D1447FD61D2}"/>
    <hyperlink ref="J146" location="A125228922A" display="A125228922A" xr:uid="{67B4B52F-46FB-4BF9-BCC1-9638924DC642}"/>
    <hyperlink ref="J161" location="A125252682A" display="A125252682A" xr:uid="{C3A66615-8E47-4183-8D23-2611FF1840B0}"/>
    <hyperlink ref="J176" location="A125240802K" display="A125240802K" xr:uid="{71966F67-E835-40DB-8FCA-0D13C5382011}"/>
    <hyperlink ref="L146" location="A125238426A" display="A125238426A" xr:uid="{737C7A96-2A24-43C9-BA2D-462FC05CAB89}"/>
    <hyperlink ref="L161" location="A125262186A" display="A125262186A" xr:uid="{8352C307-4C6D-4114-83A6-0430E4AD12FD}"/>
    <hyperlink ref="L176" location="A125250306K" display="A125250306K" xr:uid="{8BB2BB94-3ED6-45CD-8988-1C45B3158636}"/>
    <hyperlink ref="M147" location="A125231282X" display="A125231282X" xr:uid="{879B76B6-4E18-4CBF-BE2D-57DBF1D7038B}"/>
    <hyperlink ref="M162" location="A125255042J" display="A125255042J" xr:uid="{D323E47B-9F9F-4A21-945E-CD66713C5FE2}"/>
    <hyperlink ref="M177" location="A125243162C" display="A125243162C" xr:uid="{0B74AEC1-8176-4702-A721-FF80C90C8E09}"/>
    <hyperlink ref="K147" location="A125236034C" display="A125236034C" xr:uid="{44A79712-2259-4C3E-A201-DC695AF2DF1F}"/>
    <hyperlink ref="K162" location="A125259794W" display="A125259794W" xr:uid="{D8EF6B13-A586-4F19-9BFE-8FA27EE75FF5}"/>
    <hyperlink ref="K177" location="A125247914F" display="A125247914F" xr:uid="{54A60C67-F177-4BC1-BD88-9FD31AD4AA9D}"/>
    <hyperlink ref="I147" location="A125233658W" display="A125233658W" xr:uid="{1D19A345-9BE1-4A67-B409-4E6B89F1A3EB}"/>
    <hyperlink ref="I162" location="A125257418F" display="A125257418F" xr:uid="{DAC26239-70CD-4FF2-A1E5-A1D6E2A47F95}"/>
    <hyperlink ref="I177" location="A125245538A" display="A125245538A" xr:uid="{A67700AE-60E6-4231-A67A-1CB6BB3C496A}"/>
    <hyperlink ref="J147" location="A125228906A" display="A125228906A" xr:uid="{45DDFA36-C214-40D7-B10E-93B58B77C92F}"/>
    <hyperlink ref="J162" location="A125252666A" display="A125252666A" xr:uid="{3FF1E5F0-6F83-4E0B-AB3A-F57E2CD4DF8E}"/>
    <hyperlink ref="J177" location="A125240786W" display="A125240786W" xr:uid="{913DD244-B5B6-40FE-82B5-44EB042787AC}"/>
    <hyperlink ref="L147" location="A125238410J" display="A125238410J" xr:uid="{B99C9A8C-56F7-4635-807C-FED53F140781}"/>
    <hyperlink ref="L162" location="A125262170J" display="A125262170J" xr:uid="{E171AD46-928A-4469-96AE-62D5DA905BEA}"/>
    <hyperlink ref="L177" location="A125250290C" display="A125250290C" xr:uid="{F3F2A2B3-58AF-49B1-94DF-F3E8D5C025F0}"/>
    <hyperlink ref="M148" location="A125231318R" display="A125231318R" xr:uid="{CF22D6EE-12F6-4934-9DBD-CAAA62B9474B}"/>
    <hyperlink ref="M163" location="A125255078K" display="A125255078K" xr:uid="{030C0423-3FAB-42F1-81E0-91C7AB3CBAE0}"/>
    <hyperlink ref="M178" location="A125243198F" display="A125243198F" xr:uid="{6A449203-50B5-4CDF-AF70-B3DC00654187}"/>
    <hyperlink ref="K148" location="A125236070L" display="A125236070L" xr:uid="{CCFB9B08-A765-4C41-A4A8-8CCD7DEBD7D9}"/>
    <hyperlink ref="K163" location="A125259830V" display="A125259830V" xr:uid="{933D827E-AD89-44C7-938C-92189E7BE8B5}"/>
    <hyperlink ref="K178" location="A125247950R" display="A125247950R" xr:uid="{259A7DA7-84D1-4BC1-98C0-B54825BFCCA5}"/>
    <hyperlink ref="I148" location="A125233694F" display="A125233694F" xr:uid="{1186397B-437E-46BA-BA01-37D15BDD507E}"/>
    <hyperlink ref="I163" location="A125257454R" display="A125257454R" xr:uid="{8AB13C3E-A28D-4DD5-A721-9249BAE652BE}"/>
    <hyperlink ref="I178" location="A125245574K" display="A125245574K" xr:uid="{92F2D8C8-E697-4DE7-930F-419CEABCD667}"/>
    <hyperlink ref="J148" location="A125228942K" display="A125228942K" xr:uid="{39236231-2CB7-4F35-BCC2-787184E4749E}"/>
    <hyperlink ref="J163" location="A125252702X" display="A125252702X" xr:uid="{48192E2C-1877-41FE-8053-42E22FF12FCD}"/>
    <hyperlink ref="J178" location="A125240822V" display="A125240822V" xr:uid="{F69AEE6A-EA55-448E-9BDA-55A71A597223}"/>
    <hyperlink ref="L148" location="A125238446K" display="A125238446K" xr:uid="{D7DF5C5C-749D-436C-8E8C-ABBBDA15345A}"/>
    <hyperlink ref="L163" location="A125262206X" display="A125262206X" xr:uid="{91A4CFA4-0A09-4930-93BF-16451625A6F8}"/>
    <hyperlink ref="L178" location="A125250326V" display="A125250326V" xr:uid="{96D1B83B-EC84-40BD-8CA2-AE2E288B13CD}"/>
    <hyperlink ref="M149" location="A125231302W" display="A125231302W" xr:uid="{64534946-63A7-4D2D-B41E-A995E7353A51}"/>
    <hyperlink ref="M164" location="A125255062T" display="A125255062T" xr:uid="{BAD58EC5-8F8D-4F64-B751-F995310B14A3}"/>
    <hyperlink ref="M179" location="A125243182L" display="A125243182L" xr:uid="{79D5E32B-1086-411C-B80D-308FAD3BA020}"/>
    <hyperlink ref="K149" location="A125236054L" display="A125236054L" xr:uid="{06CE2527-18ED-4A1B-AF73-4ECB45CE39F8}"/>
    <hyperlink ref="K164" location="A125259814V" display="A125259814V" xr:uid="{BD1129AF-203F-486B-953B-01F374EF8F9E}"/>
    <hyperlink ref="K179" location="A125247934R" display="A125247934R" xr:uid="{BCC6826A-6E26-4B64-828C-0E37962682C0}"/>
    <hyperlink ref="I149" location="A125233678F" display="A125233678F" xr:uid="{B816798F-D0FA-458C-B00F-4FE1D2A414C0}"/>
    <hyperlink ref="I164" location="A125257438R" display="A125257438R" xr:uid="{BABEC48D-F1A7-4056-A36F-E66DF45B5282}"/>
    <hyperlink ref="I179" location="A125245558K" display="A125245558K" xr:uid="{CF2E13A2-B530-4F69-B1F0-70259416A4D1}"/>
    <hyperlink ref="J149" location="A125228926K" display="A125228926K" xr:uid="{ABFF3A8D-09AA-4020-890F-B0ABD4EC2C63}"/>
    <hyperlink ref="J164" location="A125252686K" display="A125252686K" xr:uid="{CD8B1F92-A09F-422B-B18C-506DDBA8DED4}"/>
    <hyperlink ref="J179" location="A125240806V" display="A125240806V" xr:uid="{6D605EC4-7E39-419A-86C1-9D40535528BE}"/>
    <hyperlink ref="L149" location="A125238430T" display="A125238430T" xr:uid="{06141D4D-36BB-4175-9727-2C41F1533221}"/>
    <hyperlink ref="L164" location="A125262190T" display="A125262190T" xr:uid="{751C2D4A-5C42-4626-8B71-1B7E13DF658D}"/>
    <hyperlink ref="L179" location="A125250310A" display="A125250310A" xr:uid="{3E34999B-37BE-4644-A74B-8CEB072305A7}"/>
    <hyperlink ref="R150" location="A125230530F" display="A125230530F" xr:uid="{2C03C892-4F95-407C-A4C8-43B2F76D25FB}"/>
    <hyperlink ref="R165" location="A125254290A" display="A125254290A" xr:uid="{1967860A-A4BB-458F-AB69-52EA69976F8A}"/>
    <hyperlink ref="R180" location="A125242410K" display="A125242410K" xr:uid="{81C59480-854F-43C4-9CE3-363CF8AD4E07}"/>
    <hyperlink ref="P150" location="A125235282W" display="A125235282W" xr:uid="{429F0509-6997-4A3C-B6AA-70B32903A95A}"/>
    <hyperlink ref="P165" location="A125259042F" display="A125259042F" xr:uid="{6E5CFF06-0B52-4459-ABD0-254B2C9AF3AF}"/>
    <hyperlink ref="P180" location="A125247162A" display="A125247162A" xr:uid="{988391FC-657E-4FEC-926F-B479050D1ED8}"/>
    <hyperlink ref="N150" location="A125232906C" display="A125232906C" xr:uid="{0A97EE4A-506C-4574-A379-682E0A5C3716}"/>
    <hyperlink ref="N165" location="A125256666X" display="A125256666X" xr:uid="{16E58A4B-CE01-4D18-96C0-9976E297B903}"/>
    <hyperlink ref="N180" location="A125244786V" display="A125244786V" xr:uid="{4B6BA77C-E73F-467C-B4F7-1943BE259D5D}"/>
    <hyperlink ref="O150" location="A125228154W" display="A125228154W" xr:uid="{F493E333-B698-48F8-AA6E-84CA32AF2634}"/>
    <hyperlink ref="O165" location="A125251914J" display="A125251914J" xr:uid="{44CA4A8F-5E06-43E0-85EF-4B013D7A2FDE}"/>
    <hyperlink ref="O180" location="A125240034F" display="A125240034F" xr:uid="{1AE93D5E-25FE-48F3-9D83-3733888B9EA6}"/>
    <hyperlink ref="Q150" location="A125237658V" display="A125237658V" xr:uid="{0FE9EC8D-17A4-49A2-A20D-46EB819ACE9E}"/>
    <hyperlink ref="Q165" location="A125261418J" display="A125261418J" xr:uid="{77855F6C-0E73-4C63-AAB4-6831D28D8352}"/>
    <hyperlink ref="Q180" location="A125249538X" display="A125249538X" xr:uid="{47C4BBA0-9A50-4B26-B4DD-C4F3D42EA12A}"/>
    <hyperlink ref="R138" location="A125230514F" display="A125230514F" xr:uid="{10609A8E-5B7B-40A9-AE4A-A6066C73851C}"/>
    <hyperlink ref="R153" location="A125254274A" display="A125254274A" xr:uid="{12016C81-0033-4694-9629-B896E742B382}"/>
    <hyperlink ref="R168" location="A125242394W" display="A125242394W" xr:uid="{95AFE1E7-8ACB-478B-8FED-FACE3D3CD0FA}"/>
    <hyperlink ref="P138" location="A125235266W" display="A125235266W" xr:uid="{83E178BA-20E6-4B10-ADE2-F09F2030E9BA}"/>
    <hyperlink ref="P153" location="A125259026F" display="A125259026F" xr:uid="{CFFF9BF0-9950-43C7-93BE-E4B7D928CD9B}"/>
    <hyperlink ref="P168" location="A125247146A" display="A125247146A" xr:uid="{389245C2-8968-4DB6-BC01-E348CBE0612D}"/>
    <hyperlink ref="N138" location="A125232890W" display="A125232890W" xr:uid="{8770D44A-0658-4400-B446-41ACFE89F6F7}"/>
    <hyperlink ref="N153" location="A125256650F" display="A125256650F" xr:uid="{D1EEC61A-75CA-4177-8B64-61D6BCF9E065}"/>
    <hyperlink ref="N168" location="A125244770A" display="A125244770A" xr:uid="{86E21EAC-616B-4C0B-A9E4-6FED933A5E02}"/>
    <hyperlink ref="O138" location="A125228138W" display="A125228138W" xr:uid="{9207422F-4843-40C8-B182-70F3924F9423}"/>
    <hyperlink ref="O153" location="A125251898V" display="A125251898V" xr:uid="{56B67CA0-DA56-4C18-A1B9-EBCA5CAB4315}"/>
    <hyperlink ref="O168" location="A125240018F" display="A125240018F" xr:uid="{D05DEF13-263D-48CD-B770-D3C4D54C7211}"/>
    <hyperlink ref="Q138" location="A125237642A" display="A125237642A" xr:uid="{C55DF23B-5856-47D7-B441-B46D955EFCB3}"/>
    <hyperlink ref="Q153" location="A125261402R" display="A125261402R" xr:uid="{C18CF38C-560B-4DDE-83D1-53909ED3E8C6}"/>
    <hyperlink ref="Q168" location="A125249522F" display="A125249522F" xr:uid="{631467E0-A0AB-4375-B945-C7DD27FEF217}"/>
    <hyperlink ref="R139" location="A125230494J" display="A125230494J" xr:uid="{540C3A67-A84A-4987-BA4B-234CE7462DB4}"/>
    <hyperlink ref="R154" location="A125254254T" display="A125254254T" xr:uid="{45E9E295-FA78-4B6A-BC35-B8FF2A1172F1}"/>
    <hyperlink ref="R169" location="A125242374L" display="A125242374L" xr:uid="{D3CF94AD-CCA1-427F-B6EF-28184DF55900}"/>
    <hyperlink ref="P139" location="A125235246L" display="A125235246L" xr:uid="{01AAD199-2CC8-4408-B8D3-60B7A7C79D70}"/>
    <hyperlink ref="P154" location="A125259006W" display="A125259006W" xr:uid="{13966234-FED5-4569-A833-566B44FEF532}"/>
    <hyperlink ref="P169" location="A125247126T" display="A125247126T" xr:uid="{69930EA2-62A4-41F1-9A28-8D846038E3BF}"/>
    <hyperlink ref="N139" location="A125232870L" display="A125232870L" xr:uid="{FBFBB565-AD14-4320-9F73-295A79003FA0}"/>
    <hyperlink ref="N154" location="A125256630W" display="A125256630W" xr:uid="{89E69138-722C-47FC-9BCE-660F4AAEC785}"/>
    <hyperlink ref="N169" location="A125244750T" display="A125244750T" xr:uid="{F6310BD6-9841-4EC3-BB6C-E97AD5BEE9D7}"/>
    <hyperlink ref="O139" location="A125228118L" display="A125228118L" xr:uid="{FBE18CB3-24F6-49DF-BFEB-104F1B3CC5C4}"/>
    <hyperlink ref="O154" location="A125251878K" display="A125251878K" xr:uid="{495CE9F5-965A-429F-B08B-E87228168840}"/>
    <hyperlink ref="O169" location="A125239998A" display="A125239998A" xr:uid="{4FAD6E2D-80B5-4DA3-A811-55F68F53B61D}"/>
    <hyperlink ref="Q139" location="A125237622T" display="A125237622T" xr:uid="{F602D3C3-94D8-460C-A5D4-5D2522D2EBC0}"/>
    <hyperlink ref="Q154" location="A125261382T" display="A125261382T" xr:uid="{29FDA278-C86C-48FE-A4C7-C3E980B7D094}"/>
    <hyperlink ref="Q169" location="A125249502W" display="A125249502W" xr:uid="{0F44C51D-9373-4433-A360-374C50D2B71B}"/>
    <hyperlink ref="R141" location="A125230518R" display="A125230518R" xr:uid="{11D2FE18-F717-42D2-BCEB-C0BBB1D9B45D}"/>
    <hyperlink ref="R156" location="A125254278K" display="A125254278K" xr:uid="{F53E591E-923A-47E2-A3D2-DB7AD5862CAD}"/>
    <hyperlink ref="R171" location="A125242398F" display="A125242398F" xr:uid="{55D8E72F-FFF2-4859-97D8-AFA890CE9344}"/>
    <hyperlink ref="P141" location="A125235270L" display="A125235270L" xr:uid="{E6D34D3C-FE5C-4D28-87C5-B7D9DA31CC4D}"/>
    <hyperlink ref="P156" location="A125259030W" display="A125259030W" xr:uid="{9CB1BF0F-9483-4FA6-A364-CD080509DC7C}"/>
    <hyperlink ref="P171" location="A125247150T" display="A125247150T" xr:uid="{DB8E2149-A251-4D18-9C1A-A117EBF15BB9}"/>
    <hyperlink ref="N141" location="A125232894F" display="A125232894F" xr:uid="{24B7D320-D4F6-40BD-93AF-1FF02318B54A}"/>
    <hyperlink ref="N156" location="A125256654R" display="A125256654R" xr:uid="{E7EA7FCB-3B84-494A-8800-3C52BAA18940}"/>
    <hyperlink ref="N171" location="A125244774K" display="A125244774K" xr:uid="{E6814373-B026-4124-A3A4-A4720F489D87}"/>
    <hyperlink ref="O141" location="A125228142L" display="A125228142L" xr:uid="{446B7CEE-F9C1-46F7-94AE-834E42F7C435}"/>
    <hyperlink ref="O156" location="A125251902X" display="A125251902X" xr:uid="{01B60121-7611-44CB-9AA0-DB2F2F93A48D}"/>
    <hyperlink ref="O171" location="A125240022W" display="A125240022W" xr:uid="{1620A1EF-A393-4AD2-A1D7-9B2BCE5326F5}"/>
    <hyperlink ref="Q141" location="A125237646K" display="A125237646K" xr:uid="{35AF2262-1A6A-40DC-86A2-63D0BF1A761E}"/>
    <hyperlink ref="Q156" location="A125261406X" display="A125261406X" xr:uid="{1C77F9FB-60E2-4E06-84C8-807DC762E342}"/>
    <hyperlink ref="Q171" location="A125249526R" display="A125249526R" xr:uid="{0DF8A4BD-FF0D-4900-B4A8-44B4FC42CE06}"/>
    <hyperlink ref="R142" location="A125230522F" display="A125230522F" xr:uid="{EE175BE8-9255-4CAE-A31A-74E6CECA0B83}"/>
    <hyperlink ref="R157" location="A125254282A" display="A125254282A" xr:uid="{95EEACB6-E6AB-41E2-A8FD-60D263B91DE6}"/>
    <hyperlink ref="R172" location="A125242402K" display="A125242402K" xr:uid="{C14C423B-4242-4604-A7A9-ECE27A548377}"/>
    <hyperlink ref="P142" location="A125235274W" display="A125235274W" xr:uid="{8E25D115-B5B0-4529-A7D5-9E99D4CA20B4}"/>
    <hyperlink ref="P157" location="A125259034F" display="A125259034F" xr:uid="{68D08C7E-0C6D-4FAB-A731-D95DFCC5E972}"/>
    <hyperlink ref="P172" location="A125247154A" display="A125247154A" xr:uid="{E3F4060B-423E-43EC-A55A-7F91BB1EEAA0}"/>
    <hyperlink ref="N142" location="A125232898R" display="A125232898R" xr:uid="{1AB96D38-9D16-4EC5-86AF-59DE0A454CFC}"/>
    <hyperlink ref="N157" location="A125256658X" display="A125256658X" xr:uid="{31EF7B56-47C3-4552-8F6D-091AFD81AC44}"/>
    <hyperlink ref="N172" location="A125244778V" display="A125244778V" xr:uid="{816822F6-397E-4C8B-A5FA-40405A07DC4E}"/>
    <hyperlink ref="O142" location="A125228146W" display="A125228146W" xr:uid="{6F1174B0-DE62-4B3B-BBE2-9ED301DCBC3E}"/>
    <hyperlink ref="O157" location="A125251906J" display="A125251906J" xr:uid="{EB05AA9E-B088-495C-95FB-82C3F8AFFF25}"/>
    <hyperlink ref="O172" location="A125240026F" display="A125240026F" xr:uid="{98211CD8-00D1-4AA2-B619-DD6C55686D80}"/>
    <hyperlink ref="Q142" location="A125237650A" display="A125237650A" xr:uid="{DF40A0E2-4E9B-465E-97C3-209C12C4B552}"/>
    <hyperlink ref="Q157" location="A125261410R" display="A125261410R" xr:uid="{467A54C7-956B-45CE-B517-0A92919FFEC5}"/>
    <hyperlink ref="Q172" location="A125249530F" display="A125249530F" xr:uid="{E9A366EA-46EB-4291-8695-E991436ACAA6}"/>
    <hyperlink ref="R143" location="A125230498T" display="A125230498T" xr:uid="{1B57E21B-A896-4FC6-9234-C362B05E6089}"/>
    <hyperlink ref="R158" location="A125254258A" display="A125254258A" xr:uid="{7EF4C975-BB58-403F-89E7-6BAFFF4A4C6A}"/>
    <hyperlink ref="R173" location="A125242378W" display="A125242378W" xr:uid="{90B19943-8F87-44D3-8D11-9D8B4CFB01A3}"/>
    <hyperlink ref="P143" location="A125235250C" display="A125235250C" xr:uid="{CC4C17E8-1289-45EE-AB87-B15929A5AB54}"/>
    <hyperlink ref="P158" location="A125259010L" display="A125259010L" xr:uid="{B4F505DF-A6EC-402D-ABA2-ADD339D31AA0}"/>
    <hyperlink ref="P173" location="A125247130J" display="A125247130J" xr:uid="{E2001B2D-B2BF-428B-9431-A8FD45D13F73}"/>
    <hyperlink ref="N143" location="A125232874W" display="A125232874W" xr:uid="{9591AA41-3038-4D44-B5BA-1CA37566D87D}"/>
    <hyperlink ref="N158" location="A125256634F" display="A125256634F" xr:uid="{F8E86B0E-CD6A-4C7D-AA9B-C2245FF93057}"/>
    <hyperlink ref="N173" location="A125244754A" display="A125244754A" xr:uid="{23E4BC60-55FA-43BA-841F-DDB10B0D9869}"/>
    <hyperlink ref="O143" location="A125228122C" display="A125228122C" xr:uid="{7F4CC7C6-2328-4774-819E-EB07DB7C2F2A}"/>
    <hyperlink ref="O158" location="A125251882A" display="A125251882A" xr:uid="{46F28C70-1C09-4B7E-B9D5-562570BF2604}"/>
    <hyperlink ref="O173" location="A125240002L" display="A125240002L" xr:uid="{5B43FC94-4146-4397-A25C-EDADCF2165C7}"/>
    <hyperlink ref="Q143" location="A125237626A" display="A125237626A" xr:uid="{EB43E808-9BFF-4C50-BE10-F9A093EDEFDF}"/>
    <hyperlink ref="Q158" location="A125261386A" display="A125261386A" xr:uid="{76BAA2EA-8762-4207-A7CA-34A3139F739F}"/>
    <hyperlink ref="Q173" location="A125249506F" display="A125249506F" xr:uid="{E176BCC9-2080-4644-ACED-269E2016B2BA}"/>
    <hyperlink ref="R144" location="A125230502W" display="A125230502W" xr:uid="{4BA338AF-A85F-4257-A4B2-98AC26307F6A}"/>
    <hyperlink ref="R159" location="A125254262T" display="A125254262T" xr:uid="{AEC4F927-599B-4035-A2AF-9BD382ADDE36}"/>
    <hyperlink ref="R174" location="A125242382L" display="A125242382L" xr:uid="{903EF650-F176-440A-A818-B0F9E768D13D}"/>
    <hyperlink ref="P144" location="A125235254L" display="A125235254L" xr:uid="{4AF9F62E-7DFC-4189-A8A5-411F223ED1B3}"/>
    <hyperlink ref="P159" location="A125259014W" display="A125259014W" xr:uid="{EF70AC24-D296-462E-A744-6809CC785E70}"/>
    <hyperlink ref="P174" location="A125247134T" display="A125247134T" xr:uid="{36CC5029-3807-4E6F-8C2B-C69FE243F488}"/>
    <hyperlink ref="N144" location="A125232878F" display="A125232878F" xr:uid="{0B0DFB4A-10AC-494B-BB42-CB6E7DEEDB10}"/>
    <hyperlink ref="N159" location="A125256638R" display="A125256638R" xr:uid="{C30D83C1-E5B3-4424-A54A-D765D70363CB}"/>
    <hyperlink ref="N174" location="A125244758K" display="A125244758K" xr:uid="{D256DA2A-03FA-4098-A517-CAC4C8A5AC83}"/>
    <hyperlink ref="O144" location="A125228126L" display="A125228126L" xr:uid="{D1B42C14-E374-4289-952D-133F357EF14D}"/>
    <hyperlink ref="O159" location="A125251886K" display="A125251886K" xr:uid="{D731A7D7-97BC-4536-9DDC-C81AE65AFC0F}"/>
    <hyperlink ref="O174" location="A125240006W" display="A125240006W" xr:uid="{1446A86C-994F-495C-BD94-12A9E448BB64}"/>
    <hyperlink ref="Q144" location="A125237630T" display="A125237630T" xr:uid="{94912ECA-4AE0-4A0F-9410-DAE8E13E345A}"/>
    <hyperlink ref="Q159" location="A125261390T" display="A125261390T" xr:uid="{E295FA14-1BFB-486E-B9D1-084134F97C9F}"/>
    <hyperlink ref="Q174" location="A125249510W" display="A125249510W" xr:uid="{AB40F878-986A-4A0B-8EBB-8BA348EF008F}"/>
    <hyperlink ref="R146" location="A125230506F" display="A125230506F" xr:uid="{F4C49B1F-6B06-4230-966F-994E6D40BD3E}"/>
    <hyperlink ref="R161" location="A125254266A" display="A125254266A" xr:uid="{EA4F0D72-5D41-427B-A185-8E9A8FFB3CEC}"/>
    <hyperlink ref="R176" location="A125242386W" display="A125242386W" xr:uid="{F914A3E4-DC64-4F32-8C7F-585EB8D1E158}"/>
    <hyperlink ref="P146" location="A125235258W" display="A125235258W" xr:uid="{09B3B0D3-0C90-4B5A-8A1A-577570174E23}"/>
    <hyperlink ref="P161" location="A125259018F" display="A125259018F" xr:uid="{BDB9F87B-0EB9-48C0-9418-A6912467FB7E}"/>
    <hyperlink ref="P176" location="A125247138A" display="A125247138A" xr:uid="{0E00DA53-5C21-4DA7-80E2-F059EA78ACAF}"/>
    <hyperlink ref="N146" location="A125232882W" display="A125232882W" xr:uid="{7CB4E2BE-AAA4-4640-B55D-70E4F957B275}"/>
    <hyperlink ref="N161" location="A125256642F" display="A125256642F" xr:uid="{2700569E-AC33-4820-9A46-5CAF3422B26A}"/>
    <hyperlink ref="N176" location="A125244762A" display="A125244762A" xr:uid="{689A9E02-303F-41E8-88F1-FE1D6C36E624}"/>
    <hyperlink ref="O146" location="A125228130C" display="A125228130C" xr:uid="{934F1433-FFB3-458C-9B96-42D8D9177480}"/>
    <hyperlink ref="O161" location="A125251890A" display="A125251890A" xr:uid="{0EAD3DEA-FDBF-4AFD-8F9A-7A0E44921215}"/>
    <hyperlink ref="O176" location="A125240010L" display="A125240010L" xr:uid="{F3CA6FC2-AC1A-404A-B548-265659DDF195}"/>
    <hyperlink ref="Q146" location="A125237634A" display="A125237634A" xr:uid="{194FBA14-8EA1-4FD8-A8C6-E2F51571E47A}"/>
    <hyperlink ref="Q161" location="A125261394A" display="A125261394A" xr:uid="{AA026817-1BA9-413D-B3C9-E598DE795C2D}"/>
    <hyperlink ref="Q176" location="A125249514F" display="A125249514F" xr:uid="{E83A7476-8E50-487F-B50F-9663976C5CD0}"/>
    <hyperlink ref="R147" location="A125230490X" display="A125230490X" xr:uid="{54A158D4-AF3E-4D94-B619-29CE505F4786}"/>
    <hyperlink ref="R162" location="A125254250J" display="A125254250J" xr:uid="{76F103A0-CA63-4513-83D0-F94092D70093}"/>
    <hyperlink ref="R177" location="A125242370C" display="A125242370C" xr:uid="{D1F955CA-D787-4AA3-B452-428E348E56E0}"/>
    <hyperlink ref="P147" location="A125235242C" display="A125235242C" xr:uid="{2B0F8E66-B4F3-4C8E-BC93-1B0EF9A7E976}"/>
    <hyperlink ref="P162" location="A125259002L" display="A125259002L" xr:uid="{3BFE73DC-1EFD-4305-9A2D-69C5405784EF}"/>
    <hyperlink ref="P177" location="A125247122J" display="A125247122J" xr:uid="{B14142BC-1820-42D8-A25D-EFC132BF657C}"/>
    <hyperlink ref="N147" location="A125232866W" display="A125232866W" xr:uid="{48149980-2C95-4788-9B61-6D61754928F2}"/>
    <hyperlink ref="N162" location="A125256626F" display="A125256626F" xr:uid="{205ED256-37BD-4161-8CAD-0D555FDB5670}"/>
    <hyperlink ref="N177" location="A125244746A" display="A125244746A" xr:uid="{CDA5EF99-091F-4274-A487-CA7B40461AD1}"/>
    <hyperlink ref="O147" location="A125228114C" display="A125228114C" xr:uid="{4EE13A4D-04D3-4591-A77B-F550306CF5D1}"/>
    <hyperlink ref="O162" location="A125251874A" display="A125251874A" xr:uid="{6E1591DD-4CD2-4048-A2B3-1C1F1B6FAE84}"/>
    <hyperlink ref="O177" location="A125239994T" display="A125239994T" xr:uid="{76FB29F1-0239-4714-98B3-83EEB9F074AF}"/>
    <hyperlink ref="Q147" location="A125237618A" display="A125237618A" xr:uid="{24279C8F-D62B-4F02-A58C-51C2085F0E6C}"/>
    <hyperlink ref="Q162" location="A125261378A" display="A125261378A" xr:uid="{91B458EE-E86E-4287-B8FF-A68A86EC9454}"/>
    <hyperlink ref="Q177" location="A125249498T" display="A125249498T" xr:uid="{B0CA1F24-03B1-4646-A3C3-16774F328016}"/>
    <hyperlink ref="R148" location="A125230526R" display="A125230526R" xr:uid="{E4BA88AD-7828-4214-9092-38ACB47E358B}"/>
    <hyperlink ref="R163" location="A125254286K" display="A125254286K" xr:uid="{3D3B007E-80ED-4B32-B38B-57658AFCF132}"/>
    <hyperlink ref="R178" location="A125242406V" display="A125242406V" xr:uid="{4C322493-0C1E-4D34-B8AA-ED71A3891E18}"/>
    <hyperlink ref="P148" location="A125235278F" display="A125235278F" xr:uid="{FDECEAAC-540D-486E-BAC5-33B4862E03F4}"/>
    <hyperlink ref="P163" location="A125259038R" display="A125259038R" xr:uid="{7B231538-7D60-4414-AD9A-DDEA04566E9B}"/>
    <hyperlink ref="P178" location="A125247158K" display="A125247158K" xr:uid="{55167AE8-4120-42A8-9A66-457E69964806}"/>
    <hyperlink ref="N148" location="A125232902V" display="A125232902V" xr:uid="{49448B8A-41BF-411B-8657-43C9982111FA}"/>
    <hyperlink ref="N163" location="A125256662R" display="A125256662R" xr:uid="{0EBBE94A-DDD4-40C5-8E3C-22336BFA2FB2}"/>
    <hyperlink ref="N178" location="A125244782K" display="A125244782K" xr:uid="{91F33716-7D5C-4832-842C-D0EBDAE91E9C}"/>
    <hyperlink ref="O148" location="A125228150L" display="A125228150L" xr:uid="{B925EF75-5A8C-4EC5-87E6-FAC04A0DA844}"/>
    <hyperlink ref="O163" location="A125251910X" display="A125251910X" xr:uid="{6940DA33-DEBD-4BD3-999E-DB75AF025EE0}"/>
    <hyperlink ref="O178" location="A125240030W" display="A125240030W" xr:uid="{53B733C5-77BD-4400-AE63-A8AF4576690A}"/>
    <hyperlink ref="Q148" location="A125237654K" display="A125237654K" xr:uid="{2A8CC4D5-A7AA-4C0D-A14A-02A0B157BE73}"/>
    <hyperlink ref="Q163" location="A125261414X" display="A125261414X" xr:uid="{3D587765-BECC-4BC5-9210-F5C691EEE0E0}"/>
    <hyperlink ref="Q178" location="A125249534R" display="A125249534R" xr:uid="{958C285F-CB40-4AFA-AE28-64F8675A72CD}"/>
    <hyperlink ref="R149" location="A125230510W" display="A125230510W" xr:uid="{C5E4560B-DD13-454A-9B0F-B377500D4AB0}"/>
    <hyperlink ref="R164" location="A125254270T" display="A125254270T" xr:uid="{75206789-47C2-4E85-948B-DA4F80D10414}"/>
    <hyperlink ref="R179" location="A125242390L" display="A125242390L" xr:uid="{D90908D8-DB8B-490B-B69E-F8C5F86C2459}"/>
    <hyperlink ref="P149" location="A125235262L" display="A125235262L" xr:uid="{3C398297-CA48-4FF8-A6B1-3409D0546598}"/>
    <hyperlink ref="P164" location="A125259022W" display="A125259022W" xr:uid="{1211BF2F-E07E-43E7-A2C0-BB5FD0EEAA00}"/>
    <hyperlink ref="P179" location="A125247142T" display="A125247142T" xr:uid="{D2689C32-6FFC-413A-B837-3CA8FC674CEB}"/>
    <hyperlink ref="N149" location="A125232886F" display="A125232886F" xr:uid="{EA35B99A-04E6-492E-9AA3-BAF8A80BF837}"/>
    <hyperlink ref="N164" location="A125256646R" display="A125256646R" xr:uid="{3B31CD71-15C2-4DEE-9FFF-549F3DB3FD2E}"/>
    <hyperlink ref="N179" location="A125244766K" display="A125244766K" xr:uid="{4464D7E7-40A7-4E73-A953-8BD9890EBE1E}"/>
    <hyperlink ref="O149" location="A125228134L" display="A125228134L" xr:uid="{8C7D9374-0F68-4AE9-BB4B-D3ADECCBB95F}"/>
    <hyperlink ref="O164" location="A125251894K" display="A125251894K" xr:uid="{0F5ABE3D-7E6A-4BCD-AFB9-75BA8DD5D3D3}"/>
    <hyperlink ref="O179" location="A125240014W" display="A125240014W" xr:uid="{4FF65188-C51D-43A3-BABE-0A847F4E30E4}"/>
    <hyperlink ref="Q149" location="A125237638K" display="A125237638K" xr:uid="{92C2EA29-6007-424E-A653-A28475B68A8F}"/>
    <hyperlink ref="Q164" location="A125261398K" display="A125261398K" xr:uid="{FE82FD4A-E4D8-485B-94AC-1EF4E65C274A}"/>
    <hyperlink ref="Q179" location="A125249518R" display="A125249518R" xr:uid="{013F6F77-7F31-412B-9CA0-A85F0EC5A3CD}"/>
    <hyperlink ref="W150" location="A125231718A" display="A125231718A" xr:uid="{58B42C6B-0BA0-48EC-86B0-15963C8EA25F}"/>
    <hyperlink ref="W165" location="A125255478W" display="A125255478W" xr:uid="{2BA08060-938E-412C-B00C-20C3F522DC14}"/>
    <hyperlink ref="W180" location="A125243598T" display="A125243598T" xr:uid="{1D86A4FB-723C-4D26-B25D-45617387B9AA}"/>
    <hyperlink ref="U150" location="A125236470X" display="A125236470X" xr:uid="{8A5C071B-49D9-4193-A457-776EA574DA4D}"/>
    <hyperlink ref="U165" location="A125260230L" display="A125260230L" xr:uid="{63918436-86E2-42DC-BBFE-6AA0B4D770B3}"/>
    <hyperlink ref="U180" location="A125248350C" display="A125248350C" xr:uid="{2BB3D13C-E6AD-41FE-AA28-8A7410248F13}"/>
    <hyperlink ref="S150" location="A125234094V" display="A125234094V" xr:uid="{CFE45959-A42F-4F27-9AA9-AE7757E3E705}"/>
    <hyperlink ref="S165" location="A125257854A" display="A125257854A" xr:uid="{2D72826F-24F6-4326-A2B2-019AD11C1E9D}"/>
    <hyperlink ref="S180" location="A125245974W" display="A125245974W" xr:uid="{7C50A5E9-68C3-4EF5-AB86-564231073616}"/>
    <hyperlink ref="T150" location="A125229342X" display="A125229342X" xr:uid="{A461CCAC-A682-457D-8D0E-82F6BAE2CB20}"/>
    <hyperlink ref="T165" location="A125253102L" display="A125253102L" xr:uid="{F3984433-630B-41B2-9157-9E3F93BA518B}"/>
    <hyperlink ref="T180" location="A125241222J" display="A125241222J" xr:uid="{74D912F8-B782-4753-85D2-E0916BFF3DCC}"/>
    <hyperlink ref="V150" location="A125238846W" display="A125238846W" xr:uid="{E98FFC04-9604-4AB9-B55F-553E9480DD87}"/>
    <hyperlink ref="V165" location="A125262606K" display="A125262606K" xr:uid="{B890C6B0-9CB0-4453-9BCA-E30DC8CF506F}"/>
    <hyperlink ref="V180" location="A125250726F" display="A125250726F" xr:uid="{6B38967F-0D91-447D-B6FC-4137E8EB4B5D}"/>
    <hyperlink ref="W138" location="A125231702J" display="A125231702J" xr:uid="{124EF402-810E-433B-9A75-1BBA8A0EF08B}"/>
    <hyperlink ref="W153" location="A125255462C" display="A125255462C" xr:uid="{A8A9104C-316D-40F3-B07B-51DBFD25113C}"/>
    <hyperlink ref="W168" location="A125243582X" display="A125243582X" xr:uid="{76C6308C-2BBC-4BE0-855A-E85EADC41419}"/>
    <hyperlink ref="U138" location="A125236454X" display="A125236454X" xr:uid="{A3C69AC6-81A4-49C9-B2A2-455C6A97F3DD}"/>
    <hyperlink ref="U153" location="A125260214L" display="A125260214L" xr:uid="{912A3D0B-32ED-4FDE-91D6-6776337A3524}"/>
    <hyperlink ref="U168" location="A125248334C" display="A125248334C" xr:uid="{CFB29DDD-B07F-4C87-B9AA-2BC16E98955D}"/>
    <hyperlink ref="S138" location="A125234078V" display="A125234078V" xr:uid="{D5197A6D-1108-4FD1-AF6B-CB0BD5D13297}"/>
    <hyperlink ref="S153" location="A125257838A" display="A125257838A" xr:uid="{4539414F-0B56-43D6-A68F-B04B9E8A7DF1}"/>
    <hyperlink ref="S168" location="A125245958W" display="A125245958W" xr:uid="{2651A2B5-F7C1-4AEA-AEAB-C622415AF8D6}"/>
    <hyperlink ref="T138" location="A125229326X" display="A125229326X" xr:uid="{0565BC39-8AE0-4CC2-92B4-5CBD37E2CE45}"/>
    <hyperlink ref="T153" location="A125253086X" display="A125253086X" xr:uid="{350D6A57-F5C4-4891-982C-CE1ABFCC1ECD}"/>
    <hyperlink ref="T168" location="A125241206J" display="A125241206J" xr:uid="{9D25613A-A555-4525-B12D-6610874F9FDC}"/>
    <hyperlink ref="V138" location="A125238830C" display="A125238830C" xr:uid="{44EB80FF-2E06-4CB4-B463-072601C2F4DB}"/>
    <hyperlink ref="V153" location="A125262590C" display="A125262590C" xr:uid="{714B47FD-E85A-427A-8C5F-5172AE101B62}"/>
    <hyperlink ref="V168" location="A125250710L" display="A125250710L" xr:uid="{048CB81A-AF25-4853-BF78-0EBCC1D74855}"/>
    <hyperlink ref="W139" location="A125231682K" display="A125231682K" xr:uid="{8F7E5406-9AEB-4225-817F-16FD35D09CDF}"/>
    <hyperlink ref="W154" location="A125255442V" display="A125255442V" xr:uid="{A3663D13-9B60-4CE7-B7D9-F2418C895C8A}"/>
    <hyperlink ref="W169" location="A125243562R" display="A125243562R" xr:uid="{D841774D-91D4-443D-A044-5CF0EC445F69}"/>
    <hyperlink ref="U139" location="A125236434R" display="A125236434R" xr:uid="{B31ECF9E-0C41-4C99-9F2C-43021C37C7E9}"/>
    <hyperlink ref="U154" location="A125260194R" display="A125260194R" xr:uid="{734CEBB4-7B82-45D5-9A37-8F79C71C9FAD}"/>
    <hyperlink ref="U169" location="A125248314V" display="A125248314V" xr:uid="{F2A16AE1-9CC9-4A6C-9C8B-B577F3E728AA}"/>
    <hyperlink ref="S139" location="A125234058K" display="A125234058K" xr:uid="{6AB1F006-ACEF-4109-9AEA-291210EBE834}"/>
    <hyperlink ref="S154" location="A125257818T" display="A125257818T" xr:uid="{AA25554F-6832-4F7B-B09F-13B4A9CD9EEF}"/>
    <hyperlink ref="S169" location="A125245938L" display="A125245938L" xr:uid="{080A3236-D374-46B1-93E6-0A326468E1E0}"/>
    <hyperlink ref="T139" location="A125229306R" display="A125229306R" xr:uid="{23A962CE-2B71-48B8-B120-09B6DCEB4D8C}"/>
    <hyperlink ref="T154" location="A125253066R" display="A125253066R" xr:uid="{C28EC4EF-6E40-4EE7-8776-E589CF8AC8A1}"/>
    <hyperlink ref="T169" location="A125241186K" display="A125241186K" xr:uid="{0A83F2DB-93AE-4C7D-B58F-F7E2B60B6596}"/>
    <hyperlink ref="V139" location="A125238810V" display="A125238810V" xr:uid="{38383E08-5EFA-43E5-BB8F-809E50AE47C2}"/>
    <hyperlink ref="V154" location="A125262570V" display="A125262570V" xr:uid="{C55DDCE2-BCD6-4792-B810-1920607BE6F9}"/>
    <hyperlink ref="V169" location="A125250690R" display="A125250690R" xr:uid="{FE2A3FB8-9766-4901-9789-5C412F373EFC}"/>
    <hyperlink ref="W141" location="A125231706T" display="A125231706T" xr:uid="{8A86FC32-BA3B-413C-924E-1F9EA138E1D1}"/>
    <hyperlink ref="W156" location="A125255466L" display="A125255466L" xr:uid="{025274FE-F1A9-4197-862A-DC5160C94608}"/>
    <hyperlink ref="W171" location="A125243586J" display="A125243586J" xr:uid="{6F29F821-E4C3-4254-B3F5-F1EA35A7549B}"/>
    <hyperlink ref="U141" location="A125236458J" display="A125236458J" xr:uid="{BBD262D0-1C77-4089-A889-5E8DFB0B917F}"/>
    <hyperlink ref="U156" location="A125260218W" display="A125260218W" xr:uid="{FC41678C-D856-41D0-B4A7-528044937A2E}"/>
    <hyperlink ref="U171" location="A125248338L" display="A125248338L" xr:uid="{422A4115-B3DB-4C8B-A151-3A5DC46DCCB6}"/>
    <hyperlink ref="S141" location="A125234082K" display="A125234082K" xr:uid="{B098D273-B5D8-4444-8B2B-250CC3BC6F95}"/>
    <hyperlink ref="S156" location="A125257842T" display="A125257842T" xr:uid="{E1C67B7B-4CF0-4830-8C55-C5E4B6773EDD}"/>
    <hyperlink ref="S171" location="A125245962L" display="A125245962L" xr:uid="{EC6D9027-93FE-4CE5-B3AE-59CD9258AE57}"/>
    <hyperlink ref="T141" location="A125229330R" display="A125229330R" xr:uid="{FFAD74C3-7AB3-4A11-ACAB-DFD12B5C717E}"/>
    <hyperlink ref="T156" location="A125253090R" display="A125253090R" xr:uid="{0B8703C5-7C42-4EE9-83FD-6DDB80D718CC}"/>
    <hyperlink ref="T171" location="A125241210X" display="A125241210X" xr:uid="{D643E5E7-06A6-4A60-A77F-9C1E1D8C8E4B}"/>
    <hyperlink ref="V141" location="A125238834L" display="A125238834L" xr:uid="{A809829D-61CA-43AC-BC4C-0F626593CB96}"/>
    <hyperlink ref="V156" location="A125262594L" display="A125262594L" xr:uid="{6949CFD3-D113-473D-8071-1AFB6665D130}"/>
    <hyperlink ref="V171" location="A125250714W" display="A125250714W" xr:uid="{4A01C0EE-B624-4398-BF30-AAD30E8BEA4F}"/>
    <hyperlink ref="W142" location="A125231710J" display="A125231710J" xr:uid="{F8980057-996B-4E48-8205-DD98E17BCEA0}"/>
    <hyperlink ref="W157" location="A125255470C" display="A125255470C" xr:uid="{6FCA86AF-63E5-417F-924A-4879250E04CC}"/>
    <hyperlink ref="W172" location="A125243590X" display="A125243590X" xr:uid="{826F387C-23A5-4185-96D1-2934CAE04A72}"/>
    <hyperlink ref="U142" location="A125236462X" display="A125236462X" xr:uid="{DAD6EBAF-AE6D-422C-B24B-D92BF337BD21}"/>
    <hyperlink ref="U157" location="A125260222L" display="A125260222L" xr:uid="{4B9BF183-7868-4DB3-AAAE-C3D960531F10}"/>
    <hyperlink ref="U172" location="A125248342C" display="A125248342C" xr:uid="{5093D70C-C494-420A-B535-5F363EB6C5F3}"/>
    <hyperlink ref="S142" location="A125234086V" display="A125234086V" xr:uid="{B2101382-DC9A-48EC-95C1-E46D7437D820}"/>
    <hyperlink ref="S157" location="A125257846A" display="A125257846A" xr:uid="{05C069BB-348A-4B84-AE13-77A905FEFF8D}"/>
    <hyperlink ref="S172" location="A125245966W" display="A125245966W" xr:uid="{692ECE85-E4FF-4F54-BCD7-F501DE300792}"/>
    <hyperlink ref="T142" location="A125229334X" display="A125229334X" xr:uid="{A6093D58-9743-4746-9BFA-16CB9D699982}"/>
    <hyperlink ref="T157" location="A125253094X" display="A125253094X" xr:uid="{65F1E3A3-78B3-4B37-BF51-34557D5A4611}"/>
    <hyperlink ref="T172" location="A125241214J" display="A125241214J" xr:uid="{9DBF14D0-F496-4830-919C-D9A1AD5999C5}"/>
    <hyperlink ref="V142" location="A125238838W" display="A125238838W" xr:uid="{6904435E-4382-48FC-B52C-66860D86475C}"/>
    <hyperlink ref="V157" location="A125262598W" display="A125262598W" xr:uid="{DDA8D35E-BFAC-4C84-9FEB-FB2ABE3CD455}"/>
    <hyperlink ref="V172" location="A125250718F" display="A125250718F" xr:uid="{6D32CD41-38AE-4E01-955F-B8B760CEA02E}"/>
    <hyperlink ref="W143" location="A125231686V" display="A125231686V" xr:uid="{5F67BAE3-4AAD-44B0-BAEA-34E2B23164DC}"/>
    <hyperlink ref="W158" location="A125255446C" display="A125255446C" xr:uid="{A807D566-3B95-4EE0-AB7F-C39D40339F77}"/>
    <hyperlink ref="W173" location="A125243566X" display="A125243566X" xr:uid="{5804FAEC-4E4A-43EA-93E9-DF7C2DE1AAB2}"/>
    <hyperlink ref="U143" location="A125236438X" display="A125236438X" xr:uid="{F1C64D91-583E-4631-9C0F-B8B8A765ACB9}"/>
    <hyperlink ref="U158" location="A125260198X" display="A125260198X" xr:uid="{4FD661F5-9703-44FF-B1AB-7B62C1FCAE35}"/>
    <hyperlink ref="U173" location="A125248318C" display="A125248318C" xr:uid="{07C4F0DD-3AAE-4DCF-BF71-1CCC605BA155}"/>
    <hyperlink ref="S143" location="A125234062A" display="A125234062A" xr:uid="{CB16A7C8-F900-48BF-A532-1BFF93C2A675}"/>
    <hyperlink ref="S158" location="A125257822J" display="A125257822J" xr:uid="{A833CE30-66D4-4436-9AD9-90C9638ECBED}"/>
    <hyperlink ref="S173" location="A125245942C" display="A125245942C" xr:uid="{F03FD1E4-7E2E-4081-B639-1613288FBBB6}"/>
    <hyperlink ref="T143" location="A125229310F" display="A125229310F" xr:uid="{8EC8BD02-6532-445B-B9D0-86E2D7F52C76}"/>
    <hyperlink ref="T158" location="A125253070F" display="A125253070F" xr:uid="{0264820D-1DB1-46B4-A581-E6C13F2FE2CD}"/>
    <hyperlink ref="T173" location="A125241190A" display="A125241190A" xr:uid="{F7E865E2-F38C-45B4-85DB-822B4F4E84BB}"/>
    <hyperlink ref="V143" location="A125238814C" display="A125238814C" xr:uid="{A8536931-FE27-4750-92C1-FA05CB7D3159}"/>
    <hyperlink ref="V158" location="A125262574C" display="A125262574C" xr:uid="{28E003B9-449B-4371-94A1-4E8A66B20666}"/>
    <hyperlink ref="V173" location="A125250694X" display="A125250694X" xr:uid="{9CC30191-FD3C-4EBE-9588-7635635A5579}"/>
    <hyperlink ref="W144" location="A125231690K" display="A125231690K" xr:uid="{3CD0FCA2-23B7-4B98-AF7C-7D9EC95392DE}"/>
    <hyperlink ref="W159" location="A125255450V" display="A125255450V" xr:uid="{8D57E2D0-2DD8-4F6E-908D-7939CA7B712E}"/>
    <hyperlink ref="W174" location="A125243570R" display="A125243570R" xr:uid="{C5A440CE-3570-4D2D-B35E-D00A2833BA97}"/>
    <hyperlink ref="U144" location="A125236442R" display="A125236442R" xr:uid="{C8075228-4260-4B77-9B58-D1165C16BC2D}"/>
    <hyperlink ref="U159" location="A125260202C" display="A125260202C" xr:uid="{C46366C2-6A05-4154-BF23-0CCA921B0640}"/>
    <hyperlink ref="U174" location="A125248322V" display="A125248322V" xr:uid="{0088C08E-81BB-4D75-BC1C-32547FFF14D5}"/>
    <hyperlink ref="S144" location="A125234066K" display="A125234066K" xr:uid="{1B6263AF-BA46-4B0F-96BA-C48FD418DEDC}"/>
    <hyperlink ref="S159" location="A125257826T" display="A125257826T" xr:uid="{E8013DF9-395D-45B5-A3A7-102844E8CA58}"/>
    <hyperlink ref="S174" location="A125245946L" display="A125245946L" xr:uid="{016DB0D6-ED13-4E08-8FBA-25A5963BE3C3}"/>
    <hyperlink ref="T144" location="A125229314R" display="A125229314R" xr:uid="{D52A0063-D3B8-4844-8C9A-6AC76FB53156}"/>
    <hyperlink ref="T159" location="A125253074R" display="A125253074R" xr:uid="{B4C462D8-4CB0-4C28-9F55-058F4750A8D1}"/>
    <hyperlink ref="T174" location="A125241194K" display="A125241194K" xr:uid="{9951B3A6-8518-4E99-9A95-63B880A3C1F9}"/>
    <hyperlink ref="V144" location="A125238818L" display="A125238818L" xr:uid="{3534DC94-AC3A-4677-AAFF-431A93DBBBB4}"/>
    <hyperlink ref="V159" location="A125262578L" display="A125262578L" xr:uid="{15B12911-95AB-471B-A1A8-2835A0705129}"/>
    <hyperlink ref="V174" location="A125250698J" display="A125250698J" xr:uid="{4BFFDD3D-023C-4FC3-AF6E-11A1ECC33D32}"/>
    <hyperlink ref="W146" location="A125231694V" display="A125231694V" xr:uid="{0C3D2EF1-0BA3-456E-9713-69F398B1A1E6}"/>
    <hyperlink ref="W161" location="A125255454C" display="A125255454C" xr:uid="{538AFD5B-3CDC-4A8A-BECF-B5BB00E57CB9}"/>
    <hyperlink ref="W176" location="A125243574X" display="A125243574X" xr:uid="{2C22DE9C-36C9-4E6B-B7C4-EE0D793329DD}"/>
    <hyperlink ref="U146" location="A125236446X" display="A125236446X" xr:uid="{9D366260-CF42-4806-85AA-92EF8CF0FD8F}"/>
    <hyperlink ref="U161" location="A125260206L" display="A125260206L" xr:uid="{910378CC-4127-45A0-BEF8-A615B19D26A3}"/>
    <hyperlink ref="U176" location="A125248326C" display="A125248326C" xr:uid="{9AEDDA8E-67B3-4B20-8E9A-6A1A7858E6F5}"/>
    <hyperlink ref="S146" location="A125234070A" display="A125234070A" xr:uid="{B7660B52-B11F-448D-A323-9DE28317D1A5}"/>
    <hyperlink ref="S161" location="A125257830J" display="A125257830J" xr:uid="{5BCACEBE-5DBB-494D-B3B8-221D0BA4F7D0}"/>
    <hyperlink ref="S176" location="A125245950C" display="A125245950C" xr:uid="{24C825D9-4B61-49F0-A0D9-CAB4BD61EE89}"/>
    <hyperlink ref="T146" location="A125229318X" display="A125229318X" xr:uid="{C178C37D-6F86-4067-A279-84B754F99BBF}"/>
    <hyperlink ref="T161" location="A125253078X" display="A125253078X" xr:uid="{5605F8A7-BD60-40B1-B7A4-E9A41ED36F85}"/>
    <hyperlink ref="T176" location="A125241198V" display="A125241198V" xr:uid="{45DEBCB5-846E-4366-92BC-3066F6440834}"/>
    <hyperlink ref="V146" location="A125238822C" display="A125238822C" xr:uid="{E4F517CB-03D4-456E-9BDC-EA9E9822AE95}"/>
    <hyperlink ref="V161" location="A125262582C" display="A125262582C" xr:uid="{7779AA78-99EB-41BB-AE5A-A4C1F7D9E3AE}"/>
    <hyperlink ref="V176" location="A125250702L" display="A125250702L" xr:uid="{7B439DCD-E68C-4E21-AD22-C33DFBB57FB7}"/>
    <hyperlink ref="W147" location="A125231678V" display="A125231678V" xr:uid="{4873DC79-400B-42A2-8E1D-63BB30F14710}"/>
    <hyperlink ref="W162" location="A125255438C" display="A125255438C" xr:uid="{56C08A75-F137-4B1C-A13E-225AE051CB94}"/>
    <hyperlink ref="W177" location="A125243558X" display="A125243558X" xr:uid="{0D2FC8A1-9499-4A29-A403-88386DA09034}"/>
    <hyperlink ref="U147" location="A125236430F" display="A125236430F" xr:uid="{5948F52F-D0D6-4CE9-B77F-269EDBD06CF7}"/>
    <hyperlink ref="U162" location="A125260190F" display="A125260190F" xr:uid="{4BD6EB43-CF1A-4288-9B4F-074A047AE257}"/>
    <hyperlink ref="U177" location="A125248310K" display="A125248310K" xr:uid="{5E171FC7-D0EB-4C2B-B0F7-F170D6899D0F}"/>
    <hyperlink ref="S147" location="A125234054A" display="A125234054A" xr:uid="{228259D2-9027-49B9-9A40-1F902E946E2B}"/>
    <hyperlink ref="S162" location="A125257814J" display="A125257814J" xr:uid="{3CD0CA36-DBFA-4448-A2FB-01DA6B2BD995}"/>
    <hyperlink ref="S177" location="A125245934C" display="A125245934C" xr:uid="{2CC1B0F7-4750-4713-ACC1-C951C5103D42}"/>
    <hyperlink ref="T147" location="A125229302F" display="A125229302F" xr:uid="{B8EEA069-7186-43E9-9F94-8D7BA67D85F3}"/>
    <hyperlink ref="T162" location="A125253062F" display="A125253062F" xr:uid="{0DFDA7BC-075F-4409-8C19-2833AA733667}"/>
    <hyperlink ref="T177" location="A125241182A" display="A125241182A" xr:uid="{A46409C4-15D1-4CD2-B41C-257E500C2267}"/>
    <hyperlink ref="V147" location="A125238806C" display="A125238806C" xr:uid="{4BB9128C-983B-4C93-9DF6-F240C2545841}"/>
    <hyperlink ref="V162" location="A125262566C" display="A125262566C" xr:uid="{0F47B807-F8FF-435E-B5EC-8DFB45A9BC9E}"/>
    <hyperlink ref="V177" location="A125250686X" display="A125250686X" xr:uid="{C5D558CB-7691-45F5-A33C-F6CA1E7A7573}"/>
    <hyperlink ref="W148" location="A125231714T" display="A125231714T" xr:uid="{418CFC41-298D-4A8A-BE46-2D25675CCF40}"/>
    <hyperlink ref="W163" location="A125255474L" display="A125255474L" xr:uid="{35D6DE58-A9BF-4A55-A397-E2F4085F8F41}"/>
    <hyperlink ref="W178" location="A125243594J" display="A125243594J" xr:uid="{08888CC5-2CC7-4194-80A4-860D24028050}"/>
    <hyperlink ref="U148" location="A125236466J" display="A125236466J" xr:uid="{67D7DF35-0724-4600-8513-1A71DACD6450}"/>
    <hyperlink ref="U163" location="A125260226W" display="A125260226W" xr:uid="{BA415EC4-C931-411B-86EB-BE27DFC83C8D}"/>
    <hyperlink ref="U178" location="A125248346L" display="A125248346L" xr:uid="{A4B5E385-334B-4DD5-B0F6-477CD5132E90}"/>
    <hyperlink ref="S148" location="A125234090K" display="A125234090K" xr:uid="{720042DA-AA36-4916-B082-7522484BB1BE}"/>
    <hyperlink ref="S163" location="A125257850T" display="A125257850T" xr:uid="{AAABBBF4-29D2-440B-B887-12A30A551B10}"/>
    <hyperlink ref="S178" location="A125245970L" display="A125245970L" xr:uid="{3B1012D7-67D3-4A21-80ED-6C63BA49D9E3}"/>
    <hyperlink ref="T148" location="A125229338J" display="A125229338J" xr:uid="{69EE3442-8C00-4776-8854-1813F9CFEEED}"/>
    <hyperlink ref="T163" location="A125253098J" display="A125253098J" xr:uid="{1571689D-5E5C-4371-B008-E3D056462FDD}"/>
    <hyperlink ref="T178" location="A125241218T" display="A125241218T" xr:uid="{449A8A58-A373-4AC0-B74D-1CD64712685B}"/>
    <hyperlink ref="V148" location="A125238842L" display="A125238842L" xr:uid="{6B701B2F-57F3-4049-9EDD-2A18B8C174DE}"/>
    <hyperlink ref="V163" location="A125262602A" display="A125262602A" xr:uid="{4EBDC619-5B44-4113-9979-F56A7EA4FD58}"/>
    <hyperlink ref="V178" location="A125250722W" display="A125250722W" xr:uid="{91909ADD-E119-4453-867A-CC8E24E6A19E}"/>
    <hyperlink ref="W149" location="A125231698C" display="A125231698C" xr:uid="{6757B95F-C3EE-4840-9576-C515EF38EF8F}"/>
    <hyperlink ref="W164" location="A125255458L" display="A125255458L" xr:uid="{5DE68480-FF41-42B2-A857-796B24EF8109}"/>
    <hyperlink ref="W179" location="A125243578J" display="A125243578J" xr:uid="{D39A2B67-4DA0-417D-8183-309595269E7F}"/>
    <hyperlink ref="U149" location="A125236450R" display="A125236450R" xr:uid="{1A6FC352-24DA-484E-919E-725F9C3C64D1}"/>
    <hyperlink ref="U164" location="A125260210C" display="A125260210C" xr:uid="{BC64B573-AC97-4F0B-A12B-0CE4E9750BE5}"/>
    <hyperlink ref="U179" location="A125248330V" display="A125248330V" xr:uid="{A12CD7F5-F6D4-45F3-B1D6-3B12128917A8}"/>
    <hyperlink ref="S149" location="A125234074K" display="A125234074K" xr:uid="{D655722F-2429-4DAD-937E-58A9A004164E}"/>
    <hyperlink ref="S164" location="A125257834T" display="A125257834T" xr:uid="{F8D84507-C9EE-41F6-BEC7-58C5D1E22C92}"/>
    <hyperlink ref="S179" location="A125245954L" display="A125245954L" xr:uid="{51EAC261-C251-4833-862E-3913AFBD4D2E}"/>
    <hyperlink ref="T149" location="A125229322R" display="A125229322R" xr:uid="{D57E81CB-EC85-4C12-9E97-8890ABCDB4FD}"/>
    <hyperlink ref="T164" location="A125253082R" display="A125253082R" xr:uid="{27A6F324-8711-4790-9751-70EF51745A26}"/>
    <hyperlink ref="T179" location="A125241202X" display="A125241202X" xr:uid="{49AC98EB-1693-49F6-A1EB-593E43B4C917}"/>
    <hyperlink ref="V149" location="A125238826L" display="A125238826L" xr:uid="{16C9A46D-2CE1-402F-B327-A31DBE16CC22}"/>
    <hyperlink ref="V164" location="A125262586L" display="A125262586L" xr:uid="{29C2EA7A-05D9-46F3-91F5-FFE3E42B84EA}"/>
    <hyperlink ref="V179" location="A125250706W" display="A125250706W" xr:uid="{8984FE75-2F26-4ADF-9E52-560FBAE632DA}"/>
    <hyperlink ref="AB150" location="A125232114F" display="A125232114F" xr:uid="{8C33656D-CD11-47EB-8CD5-9419A21EF83F}"/>
    <hyperlink ref="AB165" location="A125255874X" display="A125255874X" xr:uid="{07FFBC22-F5B8-40B1-9EEE-C0A773144DDB}"/>
    <hyperlink ref="AB180" location="A125243994V" display="A125243994V" xr:uid="{8E9DBDD7-649C-471D-B7FF-478882A0412B}"/>
    <hyperlink ref="Z150" location="A125236866V" display="A125236866V" xr:uid="{6807CE23-901C-4957-9936-C5BE5D608495}"/>
    <hyperlink ref="Z165" location="A125260626J" display="A125260626J" xr:uid="{C7452E1B-8EDA-4DAF-940D-D3CA41EB1A04}"/>
    <hyperlink ref="Z180" location="A125248746X" display="A125248746X" xr:uid="{A27CAA48-29C8-4003-A4D1-97FE7858F166}"/>
    <hyperlink ref="X150" location="A125234490W" display="A125234490W" xr:uid="{8C8D9E19-8AEF-46D5-BB12-B362930DAE48}"/>
    <hyperlink ref="X165" location="A125258250F" display="A125258250F" xr:uid="{26E6A053-F3C2-4F6D-8E28-799D0C8FB4C8}"/>
    <hyperlink ref="X180" location="A125246370A" display="A125246370A" xr:uid="{83E507EB-EA5D-4E7C-8D43-A018710E3143}"/>
    <hyperlink ref="Y150" location="A125229738V" display="A125229738V" xr:uid="{6C6DA031-2B53-4E95-A126-A1BBE608DA95}"/>
    <hyperlink ref="Y165" location="A125253498V" display="A125253498V" xr:uid="{67E52376-460A-4554-B124-5721E535F700}"/>
    <hyperlink ref="Y180" location="A125241618C" display="A125241618C" xr:uid="{1DFE7C97-AD97-46A5-A71C-59549A366324}"/>
    <hyperlink ref="AA150" location="A125239242A" display="A125239242A" xr:uid="{6354B82D-FE8D-4E88-9929-73226F7A320D}"/>
    <hyperlink ref="AA165" location="A125263002R" display="A125263002R" xr:uid="{E98EDAC3-3D0D-4F81-961E-7A4551A2FE04}"/>
    <hyperlink ref="AA180" location="A125251122K" display="A125251122K" xr:uid="{35F7E8AA-8D0A-440B-B986-29FF5AF221A7}"/>
    <hyperlink ref="AB138" location="A125232098T" display="A125232098T" xr:uid="{B7FC1E94-EFD5-4CEE-8B5F-774F056686E9}"/>
    <hyperlink ref="AB153" location="A125255858X" display="A125255858X" xr:uid="{058028F6-6F3C-4C1B-B016-366E1008D853}"/>
    <hyperlink ref="AB168" location="A125243978V" display="A125243978V" xr:uid="{2A510F78-FFF6-4DCE-B6F7-81A93E92EF10}"/>
    <hyperlink ref="Z138" location="A125236850A" display="A125236850A" xr:uid="{91551886-26C9-46F1-BABC-6140D245F1D5}"/>
    <hyperlink ref="Z153" location="A125260610R" display="A125260610R" xr:uid="{26F63BA9-6B16-4662-AD2C-F30AB7DDD3F2}"/>
    <hyperlink ref="Z168" location="A125248730F" display="A125248730F" xr:uid="{249F2DC4-FB3E-430E-A13C-2C36312ABEE5}"/>
    <hyperlink ref="X138" location="A125234474W" display="A125234474W" xr:uid="{1132508C-B1EB-4167-A684-1D35EC9FD08F}"/>
    <hyperlink ref="X153" location="A125258234F" display="A125258234F" xr:uid="{965C243F-0C11-4572-A7DF-A5C264C7078F}"/>
    <hyperlink ref="X168" location="A125246354A" display="A125246354A" xr:uid="{293849B8-153B-4905-B9FA-9F102FF02AC9}"/>
    <hyperlink ref="Y138" location="A125229722A" display="A125229722A" xr:uid="{90C222A8-6151-46D3-9435-FB4C9359418D}"/>
    <hyperlink ref="Y153" location="A125253482A" display="A125253482A" xr:uid="{C3939814-B015-496D-9348-C79952BC625A}"/>
    <hyperlink ref="Y168" location="A125241602K" display="A125241602K" xr:uid="{3393A902-B0CA-4D90-8C0C-0446F99F3D48}"/>
    <hyperlink ref="AA138" location="A125239226A" display="A125239226A" xr:uid="{C6CC6688-E454-4C8C-9ED8-B6C1674FE541}"/>
    <hyperlink ref="AA153" location="A125262986X" display="A125262986X" xr:uid="{E9E4F7A1-DFA3-44F6-A565-81CD0F3D71B7}"/>
    <hyperlink ref="AA168" location="A125251106K" display="A125251106K" xr:uid="{325B9325-F741-4EF5-A4AD-E4B5955DE97E}"/>
    <hyperlink ref="AB139" location="A125232078J" display="A125232078J" xr:uid="{DCDB2CCB-C668-4829-84E0-69CF17466F7B}"/>
    <hyperlink ref="AB154" location="A125255838R" display="A125255838R" xr:uid="{B9AB33DB-0BE6-4A8D-9112-3E3C1131A68E}"/>
    <hyperlink ref="AB169" location="A125243958K" display="A125243958K" xr:uid="{841EE76D-98D9-4DCE-A0F6-2B851A6BD260}"/>
    <hyperlink ref="Z139" location="A125236830T" display="A125236830T" xr:uid="{04FC5567-1D5A-42A7-B539-47E412BC877F}"/>
    <hyperlink ref="Z154" location="A125260590T" display="A125260590T" xr:uid="{5EBC5E95-36CF-4F63-BAC0-67864EF3A805}"/>
    <hyperlink ref="Z169" location="A125248710W" display="A125248710W" xr:uid="{50D593E5-E2B4-41CD-B2C5-A68B66690757}"/>
    <hyperlink ref="X139" location="A125234454L" display="A125234454L" xr:uid="{17DC0CED-DB94-41D1-9CCC-B0DC9F451F3F}"/>
    <hyperlink ref="X154" location="A125258214W" display="A125258214W" xr:uid="{C25F5941-CD77-487F-98ED-48D5E9A0B57C}"/>
    <hyperlink ref="X169" location="A125246334T" display="A125246334T" xr:uid="{E8E2A86C-87CD-4367-8F4F-89072797B8D1}"/>
    <hyperlink ref="Y139" location="A125229702T" display="A125229702T" xr:uid="{3F2F4799-6BF2-4135-A261-B20EC2B1492E}"/>
    <hyperlink ref="Y154" location="A125253462T" display="A125253462T" xr:uid="{078D44EE-D88D-442A-8513-296846B2AAC3}"/>
    <hyperlink ref="Y169" location="A125241582L" display="A125241582L" xr:uid="{C3E215C0-A8DC-4EF0-A879-444CCB02F34F}"/>
    <hyperlink ref="AA139" location="A125239206T" display="A125239206T" xr:uid="{E05FEA82-CF06-4736-8484-0E7DFBE3D745}"/>
    <hyperlink ref="AA154" location="A125262966R" display="A125262966R" xr:uid="{D122A90A-138B-4CA3-913D-6AC1173AC0B0}"/>
    <hyperlink ref="AA169" location="A125251086L" display="A125251086L" xr:uid="{2F042344-74EC-4DFA-88D6-9B23EB034B52}"/>
    <hyperlink ref="AB141" location="A125232102W" display="A125232102W" xr:uid="{EA5004AD-4A8F-4904-962B-EBDF99A434AE}"/>
    <hyperlink ref="AB156" location="A125255862R" display="A125255862R" xr:uid="{3C896693-45AF-43F2-8375-3F5311DC784F}"/>
    <hyperlink ref="AB171" location="A125243982K" display="A125243982K" xr:uid="{239C7F0A-1D41-4AF7-A179-F9467CC97D08}"/>
    <hyperlink ref="Z141" location="A125236854K" display="A125236854K" xr:uid="{606F9491-0AB1-4C05-A522-43051AB7AD8A}"/>
    <hyperlink ref="Z156" location="A125260614X" display="A125260614X" xr:uid="{40F3D1E0-E29A-42B9-A36C-D2A8947F4FD8}"/>
    <hyperlink ref="Z171" location="A125248734R" display="A125248734R" xr:uid="{41242CC7-84B6-4B52-8FF7-DA82E733A169}"/>
    <hyperlink ref="X141" location="A125234478F" display="A125234478F" xr:uid="{A709E475-516D-47F2-BED5-2BBB64261BFE}"/>
    <hyperlink ref="X156" location="A125258238R" display="A125258238R" xr:uid="{6A7DE135-BA47-4FC1-A6B9-8DEE63BB7CBD}"/>
    <hyperlink ref="X171" location="A125246358K" display="A125246358K" xr:uid="{8B03271C-001D-434B-AFE2-A9B3A218CFEB}"/>
    <hyperlink ref="Y141" location="A125229726K" display="A125229726K" xr:uid="{731B74A3-3842-41A8-9EC3-E225DE48C7EB}"/>
    <hyperlink ref="Y156" location="A125253486K" display="A125253486K" xr:uid="{FC163029-F3EA-408A-AFCC-8688873FCAA3}"/>
    <hyperlink ref="Y171" location="A125241606V" display="A125241606V" xr:uid="{5B131842-DC19-4FD1-9997-6594C033A878}"/>
    <hyperlink ref="AA141" location="A125239230T" display="A125239230T" xr:uid="{41B7092C-653E-48F9-9BAE-99DD47182572}"/>
    <hyperlink ref="AA156" location="A125262990R" display="A125262990R" xr:uid="{FD3A39C7-ED37-4378-A00F-90CA9069A810}"/>
    <hyperlink ref="AA171" location="A125251110A" display="A125251110A" xr:uid="{6B42B9DA-B9FA-4AEB-BE3C-27D5070D69F2}"/>
    <hyperlink ref="AB142" location="A125232106F" display="A125232106F" xr:uid="{7CDF5250-B433-4087-8D4C-8F50E0A9AD63}"/>
    <hyperlink ref="AB157" location="A125255866X" display="A125255866X" xr:uid="{3CCED9C6-E818-4439-A0AE-ED3A40C0EFC7}"/>
    <hyperlink ref="AB172" location="A125243986V" display="A125243986V" xr:uid="{2B29B034-8074-4A3E-B6FC-841F95DC222B}"/>
    <hyperlink ref="Z142" location="A125236858V" display="A125236858V" xr:uid="{1433058A-9A46-41CB-A3B3-782622366403}"/>
    <hyperlink ref="Z157" location="A125260618J" display="A125260618J" xr:uid="{16791823-F41C-4714-B307-56408002AC99}"/>
    <hyperlink ref="Z172" location="A125248738X" display="A125248738X" xr:uid="{FD5E651E-F5A4-4271-A7F9-914521D09EB7}"/>
    <hyperlink ref="X142" location="A125234482W" display="A125234482W" xr:uid="{796FE738-4C77-477D-834D-0DE790F3CF71}"/>
    <hyperlink ref="X157" location="A125258242F" display="A125258242F" xr:uid="{FC395713-3B23-4702-BF6A-2727622B4452}"/>
    <hyperlink ref="X172" location="A125246362A" display="A125246362A" xr:uid="{323BD8CF-DFA7-407A-A466-91247BAA806E}"/>
    <hyperlink ref="Y142" location="A125229730A" display="A125229730A" xr:uid="{0192A503-D1E1-4C58-B7BE-DAA130D158DF}"/>
    <hyperlink ref="Y157" location="A125253490A" display="A125253490A" xr:uid="{3D9D11BA-0B8C-445A-9D24-A7DD5688A149}"/>
    <hyperlink ref="Y172" location="A125241610K" display="A125241610K" xr:uid="{D27BDEF0-1615-4801-B682-3DAA21F48293}"/>
    <hyperlink ref="AA142" location="A125239234A" display="A125239234A" xr:uid="{39143FCE-9BD3-4130-B29D-1B62419284A1}"/>
    <hyperlink ref="AA157" location="A125262994X" display="A125262994X" xr:uid="{E7893415-DDF0-4270-B0EC-0D448B8C6583}"/>
    <hyperlink ref="AA172" location="A125251114K" display="A125251114K" xr:uid="{38A6578B-C3B0-4EDD-9E57-FB8096E41F7F}"/>
    <hyperlink ref="AB143" location="A125232082X" display="A125232082X" xr:uid="{9F0CD596-CB24-4161-8F33-FD9E7D5621D5}"/>
    <hyperlink ref="AB158" location="A125255842F" display="A125255842F" xr:uid="{F0EEF913-635F-4ECC-8612-2D9ABDE679DB}"/>
    <hyperlink ref="AB173" location="A125243962A" display="A125243962A" xr:uid="{2B585D31-7D64-421B-8925-328E9366817F}"/>
    <hyperlink ref="Z143" location="A125236834A" display="A125236834A" xr:uid="{2B5954DC-45B1-44D4-A42F-E4C827CE9A4E}"/>
    <hyperlink ref="Z158" location="A125260594A" display="A125260594A" xr:uid="{5A42BCF9-8425-45BD-B037-508CEABB90C4}"/>
    <hyperlink ref="Z173" location="A125248714F" display="A125248714F" xr:uid="{12CD5592-3C76-4EB1-94B5-0EC2B0087E91}"/>
    <hyperlink ref="X143" location="A125234458W" display="A125234458W" xr:uid="{49A076CA-9C2C-468D-A6DF-C6799EE24C2C}"/>
    <hyperlink ref="X158" location="A125258218F" display="A125258218F" xr:uid="{2E4559DC-AFF7-48CF-B958-203523614734}"/>
    <hyperlink ref="X173" location="A125246338A" display="A125246338A" xr:uid="{02107F89-E1F1-463D-8489-1B694C02ACDF}"/>
    <hyperlink ref="Y143" location="A125229706A" display="A125229706A" xr:uid="{C880779E-207E-4F62-85E1-40068AF9872F}"/>
    <hyperlink ref="Y158" location="A125253466A" display="A125253466A" xr:uid="{2BF085C9-8A0C-45AC-B20A-43772FC0432E}"/>
    <hyperlink ref="Y173" location="A125241586W" display="A125241586W" xr:uid="{3518B638-C1A4-47C1-A38C-4B0AAA76DEEC}"/>
    <hyperlink ref="AA143" location="A125239210J" display="A125239210J" xr:uid="{7F73D11F-117C-474D-87B9-85355C751537}"/>
    <hyperlink ref="AA158" location="A125262970F" display="A125262970F" xr:uid="{9CD501F8-B754-4BCD-8E0E-93BF70A3F62B}"/>
    <hyperlink ref="AA173" location="A125251090C" display="A125251090C" xr:uid="{1E17D38D-9B8E-4188-896D-316791FBE310}"/>
    <hyperlink ref="AB144" location="A125232086J" display="A125232086J" xr:uid="{02844151-528B-4F9F-9C6F-01316D76AE1C}"/>
    <hyperlink ref="AB159" location="A125255846R" display="A125255846R" xr:uid="{0AA82E9C-1973-40B6-9938-185771C378F1}"/>
    <hyperlink ref="AB174" location="A125243966K" display="A125243966K" xr:uid="{B7A15B10-3CA8-4A3D-BAAF-0EB79B92A6EF}"/>
    <hyperlink ref="Z144" location="A125236838K" display="A125236838K" xr:uid="{7BF41B4F-940E-4010-B6E0-115F28F0D068}"/>
    <hyperlink ref="Z159" location="A125260598K" display="A125260598K" xr:uid="{5FE079C9-C622-431F-AC2F-51EACE334A73}"/>
    <hyperlink ref="Z174" location="A125248718R" display="A125248718R" xr:uid="{5E568F53-2CBB-43B1-8E93-458805FF5200}"/>
    <hyperlink ref="X144" location="A125234462L" display="A125234462L" xr:uid="{7C2A7743-F4E5-4605-8041-EB3642D11186}"/>
    <hyperlink ref="X159" location="A125258222W" display="A125258222W" xr:uid="{37EDA033-7DBC-4A85-A5B7-C79E1EB07B98}"/>
    <hyperlink ref="X174" location="A125246342T" display="A125246342T" xr:uid="{509D56EF-3C30-4A10-910A-5BBCD7047201}"/>
    <hyperlink ref="Y144" location="A125229710T" display="A125229710T" xr:uid="{00DA9032-71D0-4DE5-B169-44257892BEC7}"/>
    <hyperlink ref="Y159" location="A125253470T" display="A125253470T" xr:uid="{102D8C13-BFFF-4391-BB40-66AB82192918}"/>
    <hyperlink ref="Y174" location="A125241590L" display="A125241590L" xr:uid="{1268A543-5D91-427D-89E6-28B7EDEAF422}"/>
    <hyperlink ref="AA144" location="A125239214T" display="A125239214T" xr:uid="{40839C92-247A-425D-BAEE-544EF094D86E}"/>
    <hyperlink ref="AA159" location="A125262974R" display="A125262974R" xr:uid="{21F07A22-50C9-4F3C-8653-76ED21D21E20}"/>
    <hyperlink ref="AA174" location="A125251094L" display="A125251094L" xr:uid="{7FBE225F-4B0D-4C58-A25F-EBE962560423}"/>
    <hyperlink ref="AB146" location="A125232090X" display="A125232090X" xr:uid="{2FE5B3FE-72EF-4A7A-ABAF-254C0B833E4C}"/>
    <hyperlink ref="AB161" location="A125255850F" display="A125255850F" xr:uid="{4BBA836E-1B25-42DD-B6FF-DD9F2256E42C}"/>
    <hyperlink ref="AB176" location="A125243970A" display="A125243970A" xr:uid="{47CB4B7C-9EDC-4838-AFD8-E37BB1B58CBE}"/>
    <hyperlink ref="Z146" location="A125236842A" display="A125236842A" xr:uid="{DD86F02E-886D-4E0F-8EFD-68381EC18D84}"/>
    <hyperlink ref="Z161" location="A125260602R" display="A125260602R" xr:uid="{6BD326D5-5E51-4753-ADBE-FFBE5B7DF45C}"/>
    <hyperlink ref="Z176" location="A125248722F" display="A125248722F" xr:uid="{7924D787-75E7-4F9D-B73B-8B454014AEB8}"/>
    <hyperlink ref="X146" location="A125234466W" display="A125234466W" xr:uid="{46EEDB86-1134-410F-9F57-F48FFDD1E64B}"/>
    <hyperlink ref="X161" location="A125258226F" display="A125258226F" xr:uid="{7C026646-BAE7-4045-A909-268D59A85E40}"/>
    <hyperlink ref="X176" location="A125246346A" display="A125246346A" xr:uid="{388CF83F-9994-42DA-A451-F37F027679D5}"/>
    <hyperlink ref="Y146" location="A125229714A" display="A125229714A" xr:uid="{2634BD1B-F070-4BF8-AB66-F18F2233A528}"/>
    <hyperlink ref="Y161" location="A125253474A" display="A125253474A" xr:uid="{936E1DD3-657D-4C4C-867B-BA9F1953613B}"/>
    <hyperlink ref="Y176" location="A125241594W" display="A125241594W" xr:uid="{DFC68594-7EBA-4272-B2B0-5F73A091A187}"/>
    <hyperlink ref="AA146" location="A125239218A" display="A125239218A" xr:uid="{A006CB25-26B3-4E5C-AAF9-5C9BD297B089}"/>
    <hyperlink ref="AA161" location="A125262978X" display="A125262978X" xr:uid="{6D4C8E53-8427-4AC4-BEBB-E9DE247CAED4}"/>
    <hyperlink ref="AA176" location="A125251098W" display="A125251098W" xr:uid="{D2F336E0-E9A8-4BAB-9F47-51E3D8A8FE89}"/>
    <hyperlink ref="AB147" location="A125232074X" display="A125232074X" xr:uid="{0393E7B8-9F5C-4FF1-BE18-8F02F4808A60}"/>
    <hyperlink ref="AB162" location="A125255834F" display="A125255834F" xr:uid="{0FC5FD54-096E-4AC6-859B-3721D77DE13D}"/>
    <hyperlink ref="AB177" location="A125243954A" display="A125243954A" xr:uid="{A956E147-409B-4399-98E8-5EE61B0EE04E}"/>
    <hyperlink ref="Z147" location="A125236826A" display="A125236826A" xr:uid="{876224FC-FF91-4550-B81C-FCC07CEDE0F0}"/>
    <hyperlink ref="Z162" location="A125260586A" display="A125260586A" xr:uid="{92DE7DA6-99B8-42B9-ADF4-91681EFF9B1C}"/>
    <hyperlink ref="Z177" location="A125248706F" display="A125248706F" xr:uid="{F235A172-6D46-455C-94DA-18E3A980A53F}"/>
    <hyperlink ref="X147" location="A125234450C" display="A125234450C" xr:uid="{D197E5C1-037F-4AC8-86BA-688DE5F4E04C}"/>
    <hyperlink ref="X162" location="A125258210L" display="A125258210L" xr:uid="{CAB3D050-8CAE-4008-AA46-380F522A5501}"/>
    <hyperlink ref="X177" location="A125246330J" display="A125246330J" xr:uid="{BC1C2C0F-C8EB-4D96-B8C1-73ED5001A68A}"/>
    <hyperlink ref="Y147" location="A125229698L" display="A125229698L" xr:uid="{F34A6D89-C5B6-4985-BFE1-3E577933B8E9}"/>
    <hyperlink ref="Y162" location="A125253458A" display="A125253458A" xr:uid="{3A61FA25-C00F-4649-B6B9-91FE75CD9D89}"/>
    <hyperlink ref="Y177" location="A125241578W" display="A125241578W" xr:uid="{BE564CF7-4659-453E-9F4E-588E46C23DBE}"/>
    <hyperlink ref="AA147" location="A125239202J" display="A125239202J" xr:uid="{EF61B40A-515F-4F8E-973A-12C3B0063F57}"/>
    <hyperlink ref="AA162" location="A125262962F" display="A125262962F" xr:uid="{1BBD6DC3-A7A3-4392-91C6-6CD2D790FBBE}"/>
    <hyperlink ref="AA177" location="A125251082C" display="A125251082C" xr:uid="{778D72C0-95DB-4D35-9D30-4A591A77A7B3}"/>
    <hyperlink ref="AB148" location="A125232110W" display="A125232110W" xr:uid="{9BE72FFA-55E1-4764-B117-1F34D6D0A9F6}"/>
    <hyperlink ref="AB163" location="A125255870R" display="A125255870R" xr:uid="{6E314BEC-BE9F-4620-9F45-64A28E02E173}"/>
    <hyperlink ref="AB178" location="A125243990K" display="A125243990K" xr:uid="{753D1735-B662-46FE-9E5C-5211B092E4AD}"/>
    <hyperlink ref="Z148" location="A125236862K" display="A125236862K" xr:uid="{E3198EF4-0872-4EC9-B08E-952829F85980}"/>
    <hyperlink ref="Z163" location="A125260622X" display="A125260622X" xr:uid="{8EC4E873-4688-42E5-A97B-B8BE406AAE9F}"/>
    <hyperlink ref="Z178" location="A125248742R" display="A125248742R" xr:uid="{2A55A5F8-7E5C-4C0C-99A9-FE2F4C09C782}"/>
    <hyperlink ref="X148" location="A125234486F" display="A125234486F" xr:uid="{D94CB1B2-00BE-4457-8D07-28208D87BE12}"/>
    <hyperlink ref="X163" location="A125258246R" display="A125258246R" xr:uid="{6AE73BF7-204C-4929-99B4-53A65488EC71}"/>
    <hyperlink ref="X178" location="A125246366K" display="A125246366K" xr:uid="{C85CAF78-5778-47DB-A20E-C2C586E919B1}"/>
    <hyperlink ref="Y148" location="A125229734K" display="A125229734K" xr:uid="{FDAEB552-93D8-40EA-9B75-02D6DBDCFCAC}"/>
    <hyperlink ref="Y163" location="A125253494K" display="A125253494K" xr:uid="{CD09015C-95E9-4B21-A2FF-CD07AE1FDA16}"/>
    <hyperlink ref="Y178" location="A125241614V" display="A125241614V" xr:uid="{50E62137-B8FA-4F14-A971-E8A1028B5DC0}"/>
    <hyperlink ref="AA148" location="A125239238K" display="A125239238K" xr:uid="{FD6618AE-5DE8-4CA7-B91F-361E21026E19}"/>
    <hyperlink ref="AA163" location="A125262998J" display="A125262998J" xr:uid="{24D2D7F8-FD78-470C-AC98-22D83F755C6C}"/>
    <hyperlink ref="AA178" location="A125251118V" display="A125251118V" xr:uid="{AEE668A2-05DC-4C4D-8232-C47CDD5E6319}"/>
    <hyperlink ref="AB149" location="A125232094J" display="A125232094J" xr:uid="{DEC602D9-82B7-42F7-BE82-1DCE5ED885A1}"/>
    <hyperlink ref="AB164" location="A125255854R" display="A125255854R" xr:uid="{AB6CAAF2-1921-4310-8B93-9F706AC6EDF3}"/>
    <hyperlink ref="AB179" location="A125243974K" display="A125243974K" xr:uid="{F2997A8B-3B11-46A2-92FA-86F1CE977D8E}"/>
    <hyperlink ref="Z149" location="A125236846K" display="A125236846K" xr:uid="{83416DB7-4C41-4ED7-826A-9B54A7B540C6}"/>
    <hyperlink ref="Z164" location="A125260606X" display="A125260606X" xr:uid="{15F5CFBC-8B67-4D90-887F-44524EFF4DE1}"/>
    <hyperlink ref="Z179" location="A125248726R" display="A125248726R" xr:uid="{8284CB84-F544-45E2-96BF-804B836E2031}"/>
    <hyperlink ref="X149" location="A125234470L" display="A125234470L" xr:uid="{1E96778D-D351-4DCC-AE2D-2F7CB6FD3F4B}"/>
    <hyperlink ref="X164" location="A125258230W" display="A125258230W" xr:uid="{7535F4C5-D2E2-46A5-9651-851F95D1509B}"/>
    <hyperlink ref="X179" location="A125246350T" display="A125246350T" xr:uid="{3C5802CB-BCD0-4E81-A953-76E6F24DD8B6}"/>
    <hyperlink ref="Y149" location="A125229718K" display="A125229718K" xr:uid="{CE6B8BE5-7663-42C8-B134-B2E1641E0DB5}"/>
    <hyperlink ref="Y164" location="A125253478K" display="A125253478K" xr:uid="{34292CC1-7072-41B5-A5E0-93EA950216FD}"/>
    <hyperlink ref="Y179" location="A125241598F" display="A125241598F" xr:uid="{9C31D0A1-85C6-48D6-8369-B7453C05B36B}"/>
    <hyperlink ref="AA149" location="A125239222T" display="A125239222T" xr:uid="{F94BEE1F-AF8A-4E40-9B97-1078FC851558}"/>
    <hyperlink ref="AA164" location="A125262982R" display="A125262982R" xr:uid="{3B3EE37A-4A1C-42AF-BC48-D8C2207BDC31}"/>
    <hyperlink ref="AA179" location="A125251102A" display="A125251102A" xr:uid="{0BFC71E7-C615-4093-9057-713DC4F6B319}"/>
    <hyperlink ref="AG150" location="A125230926A" display="A125230926A" xr:uid="{A69DBE36-0D8A-4C68-9B8C-866B93AC676B}"/>
    <hyperlink ref="AG165" location="A125254686W" display="A125254686W" xr:uid="{960F88D8-B103-4DA7-A5BB-1409090A211C}"/>
    <hyperlink ref="AG180" location="A125242806F" display="A125242806F" xr:uid="{383780F7-C431-41FA-B65E-6EB473B444AC}"/>
    <hyperlink ref="AE150" location="A125235678T" display="A125235678T" xr:uid="{DAED4B97-9C55-458E-A390-B346A81609F0}"/>
    <hyperlink ref="AE165" location="A125259438A" display="A125259438A" xr:uid="{DF290BBA-9C39-4C69-B28A-50104E96A308}"/>
    <hyperlink ref="AE180" location="A125247558W" display="A125247558W" xr:uid="{E0A47177-76ED-4E2D-8129-8B4A154F2BE2}"/>
    <hyperlink ref="AC150" location="A125233302J" display="A125233302J" xr:uid="{07C1AAC9-0874-4941-9A54-E9153858AEB9}"/>
    <hyperlink ref="AC165" location="A125257062C" display="A125257062C" xr:uid="{3AF54199-402F-4361-86BA-720AE5876601}"/>
    <hyperlink ref="AC180" location="A125245182X" display="A125245182X" xr:uid="{2D75EA98-1DAA-4F92-9E7D-16ABD5A9C3E2}"/>
    <hyperlink ref="AD150" location="A125228550X" display="A125228550X" xr:uid="{32EE8BFE-693F-4794-A69A-4008A50D4B77}"/>
    <hyperlink ref="AD165" location="A125252310L" display="A125252310L" xr:uid="{5422B8DA-DD4F-4396-B128-CD2764C7AC09}"/>
    <hyperlink ref="AD180" location="A125240430J" display="A125240430J" xr:uid="{37950F82-1CE7-4F5B-A997-07BFD95E143A}"/>
    <hyperlink ref="AF150" location="A125238054X" display="A125238054X" xr:uid="{544800A0-5948-40F4-BE51-B4D48B8140FC}"/>
    <hyperlink ref="AF165" location="A125261814K" display="A125261814K" xr:uid="{7EA3AE38-2B8B-4521-AD20-55332D32E2E1}"/>
    <hyperlink ref="AF180" location="A125249934A" display="A125249934A" xr:uid="{A4BBF726-FCB5-441A-AC1F-0069433640AC}"/>
    <hyperlink ref="AG138" location="A125230910J" display="A125230910J" xr:uid="{379F6D79-337F-4C28-BADA-D3461F91CDF0}"/>
    <hyperlink ref="AG153" location="A125254670C" display="A125254670C" xr:uid="{CCD81ABD-8D0B-4CD4-91B8-96C221FC5C41}"/>
    <hyperlink ref="AG168" location="A125242790X" display="A125242790X" xr:uid="{BAB088B2-6FCC-4352-9224-3D990AFA8D21}"/>
    <hyperlink ref="AE138" location="A125235662X" display="A125235662X" xr:uid="{E2C1582A-0F97-4296-9206-551CF73D83D2}"/>
    <hyperlink ref="AE153" location="A125259422J" display="A125259422J" xr:uid="{C07CE86A-9C87-4EC4-B8D9-200EC57DF78E}"/>
    <hyperlink ref="AE168" location="A125247542C" display="A125247542C" xr:uid="{AF8E769D-49A0-457F-85C2-4F8B1AA2BC43}"/>
    <hyperlink ref="AC138" location="A125233286V" display="A125233286V" xr:uid="{A2D769CC-6334-48F7-B473-2DA773457707}"/>
    <hyperlink ref="AC153" location="A125257046C" display="A125257046C" xr:uid="{0F18EB6A-98F2-48CC-B059-FB5ADED5CBFC}"/>
    <hyperlink ref="AC168" location="A125245166X" display="A125245166X" xr:uid="{87F6CAC2-F568-451E-AAF9-B0029FB8BC1A}"/>
    <hyperlink ref="AD138" location="A125228534X" display="A125228534X" xr:uid="{8EAEA471-9DAB-461F-A259-9216B06A65E2}"/>
    <hyperlink ref="AD153" location="A125252294X" display="A125252294X" xr:uid="{07A7AD35-6623-4122-9A8B-54359C3CBE9D}"/>
    <hyperlink ref="AD168" location="A125240414J" display="A125240414J" xr:uid="{23176BBD-4744-49EA-B736-BF20A00FFE98}"/>
    <hyperlink ref="AF138" location="A125238038X" display="A125238038X" xr:uid="{FC2C3820-DA50-4E83-921C-C1450AAA881A}"/>
    <hyperlink ref="AF153" location="A125261798W" display="A125261798W" xr:uid="{E3136145-A040-493D-B7FD-492D2B31E471}"/>
    <hyperlink ref="AF168" location="A125249918A" display="A125249918A" xr:uid="{FD42FDE0-1CB9-4F5D-8874-243171B75B39}"/>
    <hyperlink ref="AG139" location="A125230890K" display="A125230890K" xr:uid="{84962401-86E7-4A43-9FA6-1A358E00E4AD}"/>
    <hyperlink ref="AG154" location="A125254650V" display="A125254650V" xr:uid="{92B5DD39-3D77-4396-9C29-FCA8B5B68222}"/>
    <hyperlink ref="AG169" location="A125242770R" display="A125242770R" xr:uid="{55600B6B-0806-4075-8B0F-D266BB90C800}"/>
    <hyperlink ref="AE139" location="A125235642R" display="A125235642R" xr:uid="{F122BAA9-B288-47E6-ADBE-A784ADDA51A3}"/>
    <hyperlink ref="AE154" location="A125259402X" display="A125259402X" xr:uid="{61AFC37E-BFAB-404C-BB3B-78F501A0344A}"/>
    <hyperlink ref="AE169" location="A125247522V" display="A125247522V" xr:uid="{2F658C02-BDEF-45A4-9DD6-C86AF0FDC99F}"/>
    <hyperlink ref="AC139" location="A125233266K" display="A125233266K" xr:uid="{4C5F73E6-3DDA-4CAF-8008-49143FCF072F}"/>
    <hyperlink ref="AC154" location="A125257026V" display="A125257026V" xr:uid="{DE222FBB-2ACC-4286-83B9-DF4E81570903}"/>
    <hyperlink ref="AC169" location="A125245146R" display="A125245146R" xr:uid="{2B0D29C9-00F2-4149-8698-D1B366FBB855}"/>
    <hyperlink ref="AD139" location="A125228514R" display="A125228514R" xr:uid="{8EDAD596-EC77-4582-A4BF-1D91D42EA4FD}"/>
    <hyperlink ref="AD154" location="A125252274R" display="A125252274R" xr:uid="{8E0BA3CB-1EAF-4997-BA17-118D4AE5BCFD}"/>
    <hyperlink ref="AD169" location="A125240394K" display="A125240394K" xr:uid="{76C73F7A-CE94-487B-A86A-E6DCD4123220}"/>
    <hyperlink ref="AF139" location="A125238018R" display="A125238018R" xr:uid="{C0194813-A12C-48F4-9E77-B729438692AB}"/>
    <hyperlink ref="AF154" location="A125261778L" display="A125261778L" xr:uid="{36DF7D51-0E36-4C8D-B00F-EA6EABC22FBA}"/>
    <hyperlink ref="AF169" location="A125249898C" display="A125249898C" xr:uid="{8D5FABA3-C0E2-49C2-9855-EEF398061C59}"/>
    <hyperlink ref="AG141" location="A125230914T" display="A125230914T" xr:uid="{672C0E0E-58EF-47B4-BD59-9383C503BA7F}"/>
    <hyperlink ref="AG156" location="A125254674L" display="A125254674L" xr:uid="{AEA2458A-4B09-43F6-823F-30674EF660C2}"/>
    <hyperlink ref="AG171" location="A125242794J" display="A125242794J" xr:uid="{FF1531CF-506D-4C0E-B31A-49569E9998E4}"/>
    <hyperlink ref="AE141" location="A125235666J" display="A125235666J" xr:uid="{222208CB-0FFE-463F-BE66-84BBB08802C8}"/>
    <hyperlink ref="AE156" location="A125259426T" display="A125259426T" xr:uid="{1A0722BA-2E66-4919-9376-4CB1B5EF80DD}"/>
    <hyperlink ref="AE171" location="A125247546L" display="A125247546L" xr:uid="{8C7852E7-C0CA-4BB9-9AC3-67712843D469}"/>
    <hyperlink ref="AC141" location="A125233290K" display="A125233290K" xr:uid="{6C0CE4E2-5610-4BEE-BB2C-2966B96AA31F}"/>
    <hyperlink ref="AC156" location="A125257050V" display="A125257050V" xr:uid="{91A71D86-9A5D-414D-ABAE-07BD078448A4}"/>
    <hyperlink ref="AC171" location="A125245170R" display="A125245170R" xr:uid="{3B71262A-1BDC-488D-BC70-07A85FD896F3}"/>
    <hyperlink ref="AD141" location="A125228538J" display="A125228538J" xr:uid="{798F196D-E2C3-4B24-B38B-DD8A2EEA2F15}"/>
    <hyperlink ref="AD156" location="A125252298J" display="A125252298J" xr:uid="{12C0F639-F0BD-452A-BA39-8CE57555478C}"/>
    <hyperlink ref="AD171" location="A125240418T" display="A125240418T" xr:uid="{1E850F77-F335-462E-A38E-688A79306A80}"/>
    <hyperlink ref="AF141" location="A125238042R" display="A125238042R" xr:uid="{62540B54-29A4-4D1B-936E-361D099C7CAD}"/>
    <hyperlink ref="AF156" location="A125261802A" display="A125261802A" xr:uid="{23309251-9909-4FC2-993D-CAE3C9DF2331}"/>
    <hyperlink ref="AF171" location="A125249922T" display="A125249922T" xr:uid="{F691C63A-2AEC-42D0-822E-0B54705878C6}"/>
    <hyperlink ref="AG142" location="A125230918A" display="A125230918A" xr:uid="{FE70B9D0-A35C-4EA6-81EB-F2D7B6F81310}"/>
    <hyperlink ref="AG157" location="A125254678W" display="A125254678W" xr:uid="{8F945B64-7B96-4BA0-8BD6-4413FAD7376B}"/>
    <hyperlink ref="AG172" location="A125242798T" display="A125242798T" xr:uid="{A03E1290-19C5-4688-A388-68F83F6C315A}"/>
    <hyperlink ref="AE142" location="A125235670X" display="A125235670X" xr:uid="{509F9846-54D4-4506-9839-1BFDEB21C4E8}"/>
    <hyperlink ref="AE157" location="A125259430J" display="A125259430J" xr:uid="{0EEC57B6-064D-4594-8344-F93E111C8D2A}"/>
    <hyperlink ref="AE172" location="A125247550C" display="A125247550C" xr:uid="{F819D0BB-E0CE-4F35-8D78-465169499FDB}"/>
    <hyperlink ref="AC142" location="A125233294V" display="A125233294V" xr:uid="{83A0252E-066F-4D22-8647-B5E0071CA92C}"/>
    <hyperlink ref="AC157" location="A125257054C" display="A125257054C" xr:uid="{65CF95DD-D9BB-4134-B0C2-5CDF462CBDE4}"/>
    <hyperlink ref="AC172" location="A125245174X" display="A125245174X" xr:uid="{940744AA-55CE-43FD-B282-9CB17C927346}"/>
    <hyperlink ref="AD142" location="A125228542X" display="A125228542X" xr:uid="{A3CB56CA-0EF7-4AE0-8300-AEBF6E8235A8}"/>
    <hyperlink ref="AD157" location="A125252302L" display="A125252302L" xr:uid="{C146AEAA-4929-4975-93CD-C47B724C03C8}"/>
    <hyperlink ref="AD172" location="A125240422J" display="A125240422J" xr:uid="{6136B9E8-982D-46A2-A839-A129F8889AB2}"/>
    <hyperlink ref="AF142" location="A125238046X" display="A125238046X" xr:uid="{7293F651-682B-4F98-9256-D9630BFB8D5B}"/>
    <hyperlink ref="AF157" location="A125261806K" display="A125261806K" xr:uid="{642E8E22-6E8D-49B2-8DEA-5E32B21602BB}"/>
    <hyperlink ref="AF172" location="A125249926A" display="A125249926A" xr:uid="{50BE6839-2048-469B-89BB-6571D737C1A6}"/>
    <hyperlink ref="AG143" location="A125230894V" display="A125230894V" xr:uid="{7A6E8100-EF8C-4640-B2A2-148D2EDB9AD7}"/>
    <hyperlink ref="AG158" location="A125254654C" display="A125254654C" xr:uid="{26422466-4CA2-4E5B-BAF7-3FE1B50C8BB7}"/>
    <hyperlink ref="AG173" location="A125242774X" display="A125242774X" xr:uid="{E058BA84-2A6B-4346-821E-C6977397EC5A}"/>
    <hyperlink ref="AE143" location="A125235646X" display="A125235646X" xr:uid="{E7A92A3D-E58D-4694-8505-2BF41923937B}"/>
    <hyperlink ref="AE158" location="A125259406J" display="A125259406J" xr:uid="{83A37761-8997-45AD-9262-2561DC14765F}"/>
    <hyperlink ref="AE173" location="A125247526C" display="A125247526C" xr:uid="{E7EFF04C-7ED4-4E42-9C29-158B77B44A6F}"/>
    <hyperlink ref="AC143" location="A125233270A" display="A125233270A" xr:uid="{E17C4966-9A6F-4394-8508-24BEC9AD5FCF}"/>
    <hyperlink ref="AC158" location="A125257030K" display="A125257030K" xr:uid="{B1BBE81C-EC1B-45F5-B95B-AEE249BA5054}"/>
    <hyperlink ref="AC173" location="A125245150F" display="A125245150F" xr:uid="{9CC8F071-8EF8-4780-BEB9-C03EFA11EA34}"/>
    <hyperlink ref="AD143" location="A125228518X" display="A125228518X" xr:uid="{903DF5EA-F6BC-44B6-B607-20DADEF69E64}"/>
    <hyperlink ref="AD158" location="A125252278X" display="A125252278X" xr:uid="{E42DCBD3-CF55-4DBE-95A1-C2F59CF994AD}"/>
    <hyperlink ref="AD173" location="A125240398V" display="A125240398V" xr:uid="{3FD0D5CE-0D4F-40A1-9D77-3323C391B1C8}"/>
    <hyperlink ref="AF143" location="A125238022F" display="A125238022F" xr:uid="{8CE03699-DC7B-474E-97DB-0806DCD86F7A}"/>
    <hyperlink ref="AF158" location="A125261782C" display="A125261782C" xr:uid="{C994C3D2-B5B7-4860-A012-B6AA10A921AE}"/>
    <hyperlink ref="AF173" location="A125249902J" display="A125249902J" xr:uid="{7E78252A-56FC-4AE2-95F0-08D2BD639BA9}"/>
    <hyperlink ref="AG144" location="A125230898C" display="A125230898C" xr:uid="{6AE7F550-9442-4EDE-8A0D-39E2B402C080}"/>
    <hyperlink ref="AG159" location="A125254658L" display="A125254658L" xr:uid="{908011FA-DF62-451E-ADE2-087909CE32C0}"/>
    <hyperlink ref="AG174" location="A125242778J" display="A125242778J" xr:uid="{684606B4-AB69-4C4E-9DD5-7B9DD59EB441}"/>
    <hyperlink ref="AE144" location="A125235650R" display="A125235650R" xr:uid="{5D2A3767-C265-408E-BC0B-5CC8BD7582E0}"/>
    <hyperlink ref="AE159" location="A125259410X" display="A125259410X" xr:uid="{3DE593D7-CC60-4059-AE14-928372DC7135}"/>
    <hyperlink ref="AE174" location="A125247530V" display="A125247530V" xr:uid="{A5EF3AFE-9251-4C52-B3C1-EECE564274F9}"/>
    <hyperlink ref="AC144" location="A125233274K" display="A125233274K" xr:uid="{137E6296-4CF9-4FAA-A57B-7918A48B8EC2}"/>
    <hyperlink ref="AC159" location="A125257034V" display="A125257034V" xr:uid="{175261D5-A363-4C25-B38B-CC6A6F2F8758}"/>
    <hyperlink ref="AC174" location="A125245154R" display="A125245154R" xr:uid="{E012D494-870B-4679-B3A6-AF1D2979E80F}"/>
    <hyperlink ref="AD144" location="A125228522R" display="A125228522R" xr:uid="{C3126B54-1E13-4FF6-8DCF-37AB8C53E3B5}"/>
    <hyperlink ref="AD159" location="A125252282R" display="A125252282R" xr:uid="{ABEB3143-DB96-499B-BFCD-F41E58AC3FB9}"/>
    <hyperlink ref="AD174" location="A125240402X" display="A125240402X" xr:uid="{191AEADD-A71C-4DA6-8BD5-F1A3D2AAAE22}"/>
    <hyperlink ref="AF144" location="A125238026R" display="A125238026R" xr:uid="{496270C3-1BB2-4321-A2AE-C7757CD8CCE4}"/>
    <hyperlink ref="AF159" location="A125261786L" display="A125261786L" xr:uid="{F5B9A8A1-AD3F-4A11-A0A9-916EFD60FE2F}"/>
    <hyperlink ref="AF174" location="A125249906T" display="A125249906T" xr:uid="{98BD23C4-FBF6-4134-8105-2B2C1BFDD9B8}"/>
    <hyperlink ref="AG146" location="A125230902J" display="A125230902J" xr:uid="{CA93C540-4D4F-494E-A817-5882931D317D}"/>
    <hyperlink ref="AG161" location="A125254662C" display="A125254662C" xr:uid="{FB2DE312-1D65-493E-9964-4E0DC262952B}"/>
    <hyperlink ref="AG176" location="A125242782X" display="A125242782X" xr:uid="{9C07A7F4-09B6-47AF-AE97-C1F7B33D7918}"/>
    <hyperlink ref="AE146" location="A125235654X" display="A125235654X" xr:uid="{C1F4C500-2BBA-44D4-BE51-2A3060561F6F}"/>
    <hyperlink ref="AE161" location="A125259414J" display="A125259414J" xr:uid="{41DE3828-1B46-4F66-BF68-4C6D2B222EBD}"/>
    <hyperlink ref="AE176" location="A125247534C" display="A125247534C" xr:uid="{9169F466-7743-4813-B259-912940501703}"/>
    <hyperlink ref="AC146" location="A125233278V" display="A125233278V" xr:uid="{D90FA1B4-70F8-4F94-BC18-26C5F995E664}"/>
    <hyperlink ref="AC161" location="A125257038C" display="A125257038C" xr:uid="{DD29782A-6AAC-4ECE-9512-B6D37DCC31E9}"/>
    <hyperlink ref="AC176" location="A125245158X" display="A125245158X" xr:uid="{97CCB9CF-6F96-47B5-A459-95AB94C3B767}"/>
    <hyperlink ref="AD146" location="A125228526X" display="A125228526X" xr:uid="{04252843-E2CF-422C-850E-6CC831E9C854}"/>
    <hyperlink ref="AD161" location="A125252286X" display="A125252286X" xr:uid="{2453FED0-E203-4C91-A337-27B10444B09D}"/>
    <hyperlink ref="AD176" location="A125240406J" display="A125240406J" xr:uid="{8664EF47-AFAF-4751-98F2-FF34892D568F}"/>
    <hyperlink ref="AF146" location="A125238030F" display="A125238030F" xr:uid="{A176FDA8-ADC5-42CE-9CFB-BDA2565ACAEC}"/>
    <hyperlink ref="AF161" location="A125261790C" display="A125261790C" xr:uid="{9C63236F-F0DE-4257-9A61-5DD10843F182}"/>
    <hyperlink ref="AF176" location="A125249910J" display="A125249910J" xr:uid="{3FB184DE-72BA-43E3-938A-495A75BD33E2}"/>
    <hyperlink ref="AG147" location="A125230886V" display="A125230886V" xr:uid="{9527769F-23F8-41FB-9978-344800F69622}"/>
    <hyperlink ref="AG162" location="A125254646C" display="A125254646C" xr:uid="{F79B4F3E-8107-4A93-ABB6-AE5C5EDBB0A0}"/>
    <hyperlink ref="AG177" location="A125242766X" display="A125242766X" xr:uid="{EFEEC6F2-D8AD-4429-B676-F3BF6A86B015}"/>
    <hyperlink ref="AE147" location="A125235638X" display="A125235638X" xr:uid="{473204FE-5330-442A-BCA6-C1BBFFE528FE}"/>
    <hyperlink ref="AE162" location="A125259398V" display="A125259398V" xr:uid="{22004894-6CE8-49F9-9C51-282A26DAB4FE}"/>
    <hyperlink ref="AE177" location="A125247518C" display="A125247518C" xr:uid="{FC8A6B2D-4683-4A23-98F1-D25F6AEF21CE}"/>
    <hyperlink ref="AC147" location="A125233262A" display="A125233262A" xr:uid="{45EE2F9A-C362-4D6C-9ACF-4015EA2BDE97}"/>
    <hyperlink ref="AC162" location="A125257022K" display="A125257022K" xr:uid="{17BF925E-C0DB-418A-8E3A-72791E99AA6E}"/>
    <hyperlink ref="AC177" location="A125245142F" display="A125245142F" xr:uid="{D7682D83-83BA-4590-B854-9939FF6401B6}"/>
    <hyperlink ref="AD147" location="A125228510F" display="A125228510F" xr:uid="{387650B2-3526-4C2B-BEBA-51680D0F002A}"/>
    <hyperlink ref="AD162" location="A125252270F" display="A125252270F" xr:uid="{72F20EA2-117D-4785-ACCC-82FF327AABD6}"/>
    <hyperlink ref="AD177" location="A125240390A" display="A125240390A" xr:uid="{FDA00DEE-EC36-4E7F-8259-799D773A531E}"/>
    <hyperlink ref="AF147" location="A125238014F" display="A125238014F" xr:uid="{65BA9990-7310-4917-B22D-FD07B2BF30A2}"/>
    <hyperlink ref="AF162" location="A125261774C" display="A125261774C" xr:uid="{89F681F4-825A-46A0-B53A-DA19668019BA}"/>
    <hyperlink ref="AF177" location="A125249894V" display="A125249894V" xr:uid="{037E1179-0775-469D-AD57-9EC070596212}"/>
    <hyperlink ref="AG148" location="A125230922T" display="A125230922T" xr:uid="{04950760-B536-4C86-8595-795A0F05EB64}"/>
    <hyperlink ref="AG163" location="A125254682L" display="A125254682L" xr:uid="{275A8DEC-1F56-4D69-9223-4D327774DB27}"/>
    <hyperlink ref="AG178" location="A125242802W" display="A125242802W" xr:uid="{412B8DC1-927E-4E21-8659-D2D308C43EA9}"/>
    <hyperlink ref="AE148" location="A125235674J" display="A125235674J" xr:uid="{1EA9EC15-14B5-4C4D-85F1-CB9821CC912A}"/>
    <hyperlink ref="AE163" location="A125259434T" display="A125259434T" xr:uid="{BDDD4A37-E54B-4674-8239-36B9CAC2C649}"/>
    <hyperlink ref="AE178" location="A125247554L" display="A125247554L" xr:uid="{497C9E74-1EC3-4B9E-AB83-3B56C08CB86C}"/>
    <hyperlink ref="AC148" location="A125233298C" display="A125233298C" xr:uid="{01347D08-19F2-4992-A726-B6FE408B1374}"/>
    <hyperlink ref="AC163" location="A125257058L" display="A125257058L" xr:uid="{6B2CED89-F707-46E2-8610-66B634833C9F}"/>
    <hyperlink ref="AC178" location="A125245178J" display="A125245178J" xr:uid="{19EA670C-AE16-400D-946B-B3B37F21180D}"/>
    <hyperlink ref="AD148" location="A125228546J" display="A125228546J" xr:uid="{04089C0B-82B7-400C-B6D0-CE85435BE227}"/>
    <hyperlink ref="AD163" location="A125252306W" display="A125252306W" xr:uid="{D9384A77-E646-4DE7-B4DB-3D3DD1360340}"/>
    <hyperlink ref="AD178" location="A125240426T" display="A125240426T" xr:uid="{D7539253-A98B-4E0F-9D67-BE1716FB88EE}"/>
    <hyperlink ref="AF148" location="A125238050R" display="A125238050R" xr:uid="{0F5CF681-506B-4A1C-9A9F-48572FA68238}"/>
    <hyperlink ref="AF163" location="A125261810A" display="A125261810A" xr:uid="{F5F6B84F-C478-4119-A170-D2FE465EAD28}"/>
    <hyperlink ref="AF178" location="A125249930T" display="A125249930T" xr:uid="{1E974EA4-3986-4C78-92AA-1BA5BBAB6660}"/>
    <hyperlink ref="AG149" location="A125230906T" display="A125230906T" xr:uid="{0683A14F-FEAC-45FB-A1BB-33768AC529C4}"/>
    <hyperlink ref="AG164" location="A125254666L" display="A125254666L" xr:uid="{9CF04FBA-EF0E-4866-9791-3E585CD85286}"/>
    <hyperlink ref="AG179" location="A125242786J" display="A125242786J" xr:uid="{97AC9837-B416-457E-B184-D9055B0AE08D}"/>
    <hyperlink ref="AE149" location="A125235658J" display="A125235658J" xr:uid="{87D8DC95-A987-492E-93EF-7F47CC5F686B}"/>
    <hyperlink ref="AE164" location="A125259418T" display="A125259418T" xr:uid="{CF98F9DE-3DDA-4928-9EBA-1EF65C4A6A7F}"/>
    <hyperlink ref="AE179" location="A125247538L" display="A125247538L" xr:uid="{90D94FFB-A909-497D-AE47-E5508FAE4112}"/>
    <hyperlink ref="AC149" location="A125233282K" display="A125233282K" xr:uid="{FC4B1F4D-C369-43DE-9427-B327F652D862}"/>
    <hyperlink ref="AC164" location="A125257042V" display="A125257042V" xr:uid="{9FA9847E-AEC4-491E-A192-7598982B926A}"/>
    <hyperlink ref="AC179" location="A125245162R" display="A125245162R" xr:uid="{EF52EBA5-7218-42FE-97FB-1750BE05ED0D}"/>
    <hyperlink ref="AD149" location="A125228530R" display="A125228530R" xr:uid="{23428E04-F98B-499B-A37C-F08B2CBC5492}"/>
    <hyperlink ref="AD164" location="A125252290R" display="A125252290R" xr:uid="{50EE29ED-B029-4B5D-AC7F-4C76FA8A5FD9}"/>
    <hyperlink ref="AD179" location="A125240410X" display="A125240410X" xr:uid="{C6ED5190-2073-42D3-A81C-98FB5D25F448}"/>
    <hyperlink ref="AF149" location="A125238034R" display="A125238034R" xr:uid="{7D93A5E3-5DD0-4C28-8256-74993B7F20C5}"/>
    <hyperlink ref="AF164" location="A125261794L" display="A125261794L" xr:uid="{2A2A0A16-78D1-4851-9034-5EFEBD2DEC74}"/>
    <hyperlink ref="AF179" location="A125249914T" display="A125249914T" xr:uid="{764752CC-C65A-47F6-8EC9-E738A92C9C94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B5037-3AA6-48F6-9FAE-8FED92D6B328}">
  <sheetPr>
    <pageSetUpPr fitToPage="1"/>
  </sheetPr>
  <dimension ref="A1:AV182"/>
  <sheetViews>
    <sheetView zoomScaleNormal="100" workbookViewId="0">
      <pane ySplit="13" topLeftCell="A14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2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2" ht="15.95" customHeight="1">
      <c r="A2" s="11"/>
      <c r="B2" s="31" t="s">
        <v>4632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2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2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2" ht="15.95" customHeight="1">
      <c r="A5" s="30"/>
      <c r="B5" s="82" t="str">
        <f>Contents!B5</f>
        <v>6229.0 Underemployed workers</v>
      </c>
      <c r="C5" s="82"/>
      <c r="D5" s="82"/>
      <c r="E5" s="82"/>
      <c r="F5" s="82"/>
      <c r="G5" s="82"/>
      <c r="H5" s="82"/>
      <c r="I5" s="82"/>
      <c r="J5" s="82"/>
      <c r="K5" s="82"/>
      <c r="L5" s="32"/>
      <c r="M5" s="30"/>
      <c r="N5" s="30"/>
      <c r="O5" s="30"/>
      <c r="P5" s="30"/>
      <c r="Q5" s="30"/>
      <c r="R5" s="30"/>
      <c r="S5" s="30"/>
      <c r="T5" s="30"/>
    </row>
    <row r="6" spans="1:22" ht="15.95" customHeight="1">
      <c r="A6" s="30"/>
      <c r="B6" s="82" t="str">
        <f>Contents!B6</f>
        <v>Table 5. Characteristics of part-time workers who prefer more hours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</row>
    <row r="7" spans="1:22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2" ht="15.75" customHeight="1">
      <c r="A8" s="83" t="str">
        <f>Contents!C12</f>
        <v>Table 5.2 - Characteristics of part-time workers who prefer more hours by state and territory, February 2024</v>
      </c>
      <c r="B8" s="83"/>
      <c r="C8" s="83"/>
      <c r="D8" s="83"/>
      <c r="E8" s="83"/>
      <c r="F8" s="83"/>
      <c r="G8" s="83"/>
      <c r="H8" s="83"/>
      <c r="I8" s="34"/>
      <c r="J8" s="35"/>
      <c r="K8" s="35"/>
      <c r="L8" s="83"/>
      <c r="M8" s="83"/>
      <c r="N8" s="83"/>
      <c r="O8" s="83"/>
      <c r="P8" s="83"/>
      <c r="Q8" s="83"/>
      <c r="R8" s="83"/>
      <c r="S8" s="34"/>
      <c r="T8" s="35"/>
    </row>
    <row r="9" spans="1:22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2" ht="15" customHeight="1">
      <c r="A10" s="36"/>
      <c r="B10" s="38" t="s">
        <v>4690</v>
      </c>
      <c r="C10" s="76" t="s">
        <v>4691</v>
      </c>
      <c r="D10" s="77"/>
      <c r="E10" s="78"/>
      <c r="F10" s="39"/>
      <c r="G10" s="39"/>
      <c r="H10" s="40"/>
      <c r="I10" s="79" t="s">
        <v>4658</v>
      </c>
      <c r="J10" s="80"/>
      <c r="K10" s="81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1:22" ht="15" customHeight="1">
      <c r="A11" s="41"/>
      <c r="B11" s="41"/>
      <c r="C11" s="85" t="s">
        <v>4659</v>
      </c>
      <c r="D11" s="85"/>
      <c r="E11" s="85"/>
      <c r="F11" s="86" t="s">
        <v>4660</v>
      </c>
      <c r="G11" s="86" t="s">
        <v>4661</v>
      </c>
      <c r="H11" s="40"/>
      <c r="I11" s="85" t="s">
        <v>4659</v>
      </c>
      <c r="J11" s="85"/>
      <c r="K11" s="85"/>
      <c r="L11" s="86" t="s">
        <v>4660</v>
      </c>
      <c r="M11" s="86" t="s">
        <v>4661</v>
      </c>
      <c r="N11" s="40"/>
      <c r="O11" s="40"/>
      <c r="P11" s="40"/>
      <c r="Q11" s="40"/>
      <c r="R11" s="40"/>
      <c r="S11" s="40"/>
      <c r="T11" s="40"/>
      <c r="U11" s="40"/>
      <c r="V11" s="40"/>
    </row>
    <row r="12" spans="1:22" ht="45">
      <c r="A12" s="43"/>
      <c r="B12" s="43"/>
      <c r="C12" s="44" t="s">
        <v>4662</v>
      </c>
      <c r="D12" s="44" t="s">
        <v>4663</v>
      </c>
      <c r="E12" s="42" t="s">
        <v>4661</v>
      </c>
      <c r="F12" s="86"/>
      <c r="G12" s="86"/>
      <c r="H12" s="37"/>
      <c r="I12" s="44" t="s">
        <v>4662</v>
      </c>
      <c r="J12" s="44" t="s">
        <v>4663</v>
      </c>
      <c r="K12" s="42" t="s">
        <v>4661</v>
      </c>
      <c r="L12" s="86"/>
      <c r="M12" s="86"/>
      <c r="N12" s="37"/>
      <c r="O12" s="37"/>
      <c r="P12" s="37"/>
      <c r="Q12" s="37"/>
      <c r="R12" s="37"/>
      <c r="S12" s="37"/>
      <c r="T12" s="37"/>
      <c r="U12" s="37"/>
      <c r="V12" s="37"/>
    </row>
    <row r="13" spans="1:22">
      <c r="A13" s="43"/>
      <c r="B13" s="43"/>
      <c r="C13" s="45" t="s">
        <v>4664</v>
      </c>
      <c r="D13" s="45" t="s">
        <v>4664</v>
      </c>
      <c r="E13" s="45" t="s">
        <v>4664</v>
      </c>
      <c r="F13" s="45" t="s">
        <v>4664</v>
      </c>
      <c r="G13" s="45" t="s">
        <v>4664</v>
      </c>
      <c r="H13" s="45"/>
      <c r="I13" s="45" t="s">
        <v>4664</v>
      </c>
      <c r="J13" s="45" t="s">
        <v>4664</v>
      </c>
      <c r="K13" s="45" t="s">
        <v>4664</v>
      </c>
      <c r="L13" s="45" t="s">
        <v>4664</v>
      </c>
      <c r="M13" s="45" t="s">
        <v>4664</v>
      </c>
      <c r="N13" s="45"/>
      <c r="O13" s="45"/>
      <c r="P13" s="45"/>
      <c r="Q13" s="45"/>
      <c r="R13" s="45"/>
      <c r="S13" s="45"/>
      <c r="T13" s="45"/>
      <c r="U13" s="45"/>
      <c r="V13" s="45"/>
    </row>
    <row r="14" spans="1:22">
      <c r="A14" s="46" t="s">
        <v>4665</v>
      </c>
      <c r="B14" s="46"/>
      <c r="C14" s="47"/>
      <c r="D14" s="47"/>
      <c r="E14" s="47"/>
      <c r="F14" s="47"/>
      <c r="G14" s="47"/>
      <c r="H14" s="48"/>
      <c r="I14" s="47"/>
      <c r="J14" s="47"/>
      <c r="K14" s="47"/>
      <c r="L14" s="47"/>
      <c r="M14" s="47"/>
    </row>
    <row r="15" spans="1:22">
      <c r="A15" s="49" t="s">
        <v>4666</v>
      </c>
      <c r="B15" s="50"/>
      <c r="C15" s="51"/>
      <c r="D15" s="51"/>
      <c r="E15" s="51"/>
      <c r="F15" s="51"/>
      <c r="G15" s="51"/>
      <c r="H15" s="52"/>
      <c r="I15" s="51"/>
      <c r="J15" s="51"/>
      <c r="K15" s="51"/>
      <c r="L15" s="51"/>
      <c r="M15" s="51"/>
    </row>
    <row r="16" spans="1:22">
      <c r="A16" s="53"/>
      <c r="B16" s="54" t="s">
        <v>4667</v>
      </c>
      <c r="C16" s="55" cm="1">
        <f t="array" ref="C16">INDEX($D$86:$AV$128,$C86,C$73)</f>
        <v>356.88900000000001</v>
      </c>
      <c r="D16" s="55" cm="1">
        <f t="array" ref="D16">INDEX($D$86:$AV$128,$C86,D$73)</f>
        <v>409.83800000000002</v>
      </c>
      <c r="E16" s="55" cm="1">
        <f t="array" ref="E16">INDEX($D$86:$AV$128,$C86,E$73)</f>
        <v>766.726</v>
      </c>
      <c r="F16" s="55" cm="1">
        <f t="array" ref="F16">INDEX($D$86:$AV$128,$C86,F$73)</f>
        <v>74.635999999999996</v>
      </c>
      <c r="G16" s="55" cm="1">
        <f t="array" ref="G16">INDEX($D$86:$AV$128,$C86,G$73)</f>
        <v>841.36199999999997</v>
      </c>
      <c r="H16" s="52"/>
      <c r="I16" s="56" t="str" cm="1">
        <f t="array" ref="I16">HYPERLINK(TEXT("#"&amp;INDEX($D$138:$AV$180,$C138,C$73),),INDEX($D$138:$AV$180,$C138,C$73))</f>
        <v>A125232494V</v>
      </c>
      <c r="J16" s="56" t="str" cm="1">
        <f t="array" ref="J16">HYPERLINK(TEXT("#"&amp;INDEX($D$138:$AV$180,$C138,D$73),),INDEX($D$138:$AV$180,$C138,D$73))</f>
        <v>A125227742X</v>
      </c>
      <c r="K16" s="56" t="str" cm="1">
        <f t="array" ref="K16">HYPERLINK(TEXT("#"&amp;INDEX($D$138:$AV$180,$C138,E$73),),INDEX($D$138:$AV$180,$C138,E$73))</f>
        <v>A125234870X</v>
      </c>
      <c r="L16" s="56" t="str" cm="1">
        <f t="array" ref="L16">HYPERLINK(TEXT("#"&amp;INDEX($D$138:$AV$180,$C138,F$73),),INDEX($D$138:$AV$180,$C138,F$73))</f>
        <v>A125237246X</v>
      </c>
      <c r="M16" s="56" t="str" cm="1">
        <f t="array" ref="M16">HYPERLINK(TEXT("#"&amp;INDEX($D$138:$AV$180,$C138,G$73),),INDEX($D$138:$AV$180,$C138,G$73))</f>
        <v>A125230118C</v>
      </c>
    </row>
    <row r="17" spans="1:22">
      <c r="A17" s="53"/>
      <c r="B17" s="54" t="s">
        <v>4668</v>
      </c>
      <c r="C17" s="55" cm="1">
        <f t="array" ref="C17">INDEX($D$86:$AV$128,$C87,C$73)</f>
        <v>62.546999999999997</v>
      </c>
      <c r="D17" s="55" cm="1">
        <f t="array" ref="D17">INDEX($D$86:$AV$128,$C87,D$73)</f>
        <v>60.57</v>
      </c>
      <c r="E17" s="55" cm="1">
        <f t="array" ref="E17">INDEX($D$86:$AV$128,$C87,E$73)</f>
        <v>123.117</v>
      </c>
      <c r="F17" s="55" cm="1">
        <f t="array" ref="F17">INDEX($D$86:$AV$128,$C87,F$73)</f>
        <v>25.352</v>
      </c>
      <c r="G17" s="55" cm="1">
        <f t="array" ref="G17">INDEX($D$86:$AV$128,$C87,G$73)</f>
        <v>148.46899999999999</v>
      </c>
      <c r="H17" s="52"/>
      <c r="I17" s="56" t="str" cm="1">
        <f t="array" ref="I17">HYPERLINK(TEXT("#"&amp;INDEX($D$138:$AV$180,$C139,C$73),),INDEX($D$138:$AV$180,$C139,C$73))</f>
        <v>A125232474K</v>
      </c>
      <c r="J17" s="56" t="str" cm="1">
        <f t="array" ref="J17">HYPERLINK(TEXT("#"&amp;INDEX($D$138:$AV$180,$C139,D$73),),INDEX($D$138:$AV$180,$C139,D$73))</f>
        <v>A125227722R</v>
      </c>
      <c r="K17" s="56" t="str" cm="1">
        <f t="array" ref="K17">HYPERLINK(TEXT("#"&amp;INDEX($D$138:$AV$180,$C139,E$73),),INDEX($D$138:$AV$180,$C139,E$73))</f>
        <v>A125234850R</v>
      </c>
      <c r="L17" s="56" t="str" cm="1">
        <f t="array" ref="L17">HYPERLINK(TEXT("#"&amp;INDEX($D$138:$AV$180,$C139,F$73),),INDEX($D$138:$AV$180,$C139,F$73))</f>
        <v>A125237226R</v>
      </c>
      <c r="M17" s="56" t="str" cm="1">
        <f t="array" ref="M17">HYPERLINK(TEXT("#"&amp;INDEX($D$138:$AV$180,$C139,G$73),),INDEX($D$138:$AV$180,$C139,G$73))</f>
        <v>A125230098F</v>
      </c>
    </row>
    <row r="18" spans="1:22">
      <c r="A18" s="49" t="s">
        <v>4669</v>
      </c>
      <c r="B18" s="50"/>
      <c r="C18" s="55"/>
      <c r="D18" s="55"/>
      <c r="E18" s="55"/>
      <c r="F18" s="55"/>
      <c r="G18" s="55"/>
      <c r="H18" s="52"/>
      <c r="I18" s="56"/>
      <c r="J18" s="56"/>
      <c r="K18" s="56"/>
      <c r="L18" s="56"/>
      <c r="M18" s="56"/>
    </row>
    <row r="19" spans="1:22">
      <c r="A19" s="53"/>
      <c r="B19" s="54" t="s">
        <v>4670</v>
      </c>
      <c r="C19" s="55" cm="1">
        <f t="array" ref="C19">INDEX($D$86:$AV$128,$C89,C$73)</f>
        <v>121.60899999999999</v>
      </c>
      <c r="D19" s="55" cm="1">
        <f t="array" ref="D19">INDEX($D$86:$AV$128,$C89,D$73)</f>
        <v>183.31700000000001</v>
      </c>
      <c r="E19" s="55" cm="1">
        <f t="array" ref="E19">INDEX($D$86:$AV$128,$C89,E$73)</f>
        <v>304.92599999999999</v>
      </c>
      <c r="F19" s="55" cm="1">
        <f t="array" ref="F19">INDEX($D$86:$AV$128,$C89,F$73)</f>
        <v>33.182000000000002</v>
      </c>
      <c r="G19" s="55" cm="1">
        <f t="array" ref="G19">INDEX($D$86:$AV$128,$C89,G$73)</f>
        <v>338.108</v>
      </c>
      <c r="H19" s="52"/>
      <c r="I19" s="56" t="str" cm="1">
        <f t="array" ref="I19">HYPERLINK(TEXT("#"&amp;INDEX($D$138:$AV$180,$C141,C$73),),INDEX($D$138:$AV$180,$C141,C$73))</f>
        <v>A125232498C</v>
      </c>
      <c r="J19" s="56" t="str" cm="1">
        <f t="array" ref="J19">HYPERLINK(TEXT("#"&amp;INDEX($D$138:$AV$180,$C141,D$73),),INDEX($D$138:$AV$180,$C141,D$73))</f>
        <v>A125227746J</v>
      </c>
      <c r="K19" s="56" t="str" cm="1">
        <f t="array" ref="K19">HYPERLINK(TEXT("#"&amp;INDEX($D$138:$AV$180,$C141,E$73),),INDEX($D$138:$AV$180,$C141,E$73))</f>
        <v>A125234874J</v>
      </c>
      <c r="L19" s="56" t="str" cm="1">
        <f t="array" ref="L19">HYPERLINK(TEXT("#"&amp;INDEX($D$138:$AV$180,$C141,F$73),),INDEX($D$138:$AV$180,$C141,F$73))</f>
        <v>A125237250R</v>
      </c>
      <c r="M19" s="56" t="str" cm="1">
        <f t="array" ref="M19">HYPERLINK(TEXT("#"&amp;INDEX($D$138:$AV$180,$C141,G$73),),INDEX($D$138:$AV$180,$C141,G$73))</f>
        <v>A125230122V</v>
      </c>
    </row>
    <row r="20" spans="1:22">
      <c r="A20" s="53"/>
      <c r="B20" s="54" t="s">
        <v>4671</v>
      </c>
      <c r="C20" s="55" cm="1">
        <f t="array" ref="C20">INDEX($D$86:$AV$128,$C90,C$73)</f>
        <v>73.256</v>
      </c>
      <c r="D20" s="55" cm="1">
        <f t="array" ref="D20">INDEX($D$86:$AV$128,$C90,D$73)</f>
        <v>73.406999999999996</v>
      </c>
      <c r="E20" s="55" cm="1">
        <f t="array" ref="E20">INDEX($D$86:$AV$128,$C90,E$73)</f>
        <v>146.66300000000001</v>
      </c>
      <c r="F20" s="55" cm="1">
        <f t="array" ref="F20">INDEX($D$86:$AV$128,$C90,F$73)</f>
        <v>9.3010000000000002</v>
      </c>
      <c r="G20" s="55" cm="1">
        <f t="array" ref="G20">INDEX($D$86:$AV$128,$C90,G$73)</f>
        <v>155.964</v>
      </c>
      <c r="H20" s="52"/>
      <c r="I20" s="56" t="str" cm="1">
        <f t="array" ref="I20">HYPERLINK(TEXT("#"&amp;INDEX($D$138:$AV$180,$C142,C$73),),INDEX($D$138:$AV$180,$C142,C$73))</f>
        <v>A125232502J</v>
      </c>
      <c r="J20" s="56" t="str" cm="1">
        <f t="array" ref="J20">HYPERLINK(TEXT("#"&amp;INDEX($D$138:$AV$180,$C142,D$73),),INDEX($D$138:$AV$180,$C142,D$73))</f>
        <v>A125227750X</v>
      </c>
      <c r="K20" s="56" t="str" cm="1">
        <f t="array" ref="K20">HYPERLINK(TEXT("#"&amp;INDEX($D$138:$AV$180,$C142,E$73),),INDEX($D$138:$AV$180,$C142,E$73))</f>
        <v>A125234878T</v>
      </c>
      <c r="L20" s="56" t="str" cm="1">
        <f t="array" ref="L20">HYPERLINK(TEXT("#"&amp;INDEX($D$138:$AV$180,$C142,F$73),),INDEX($D$138:$AV$180,$C142,F$73))</f>
        <v>A125237254X</v>
      </c>
      <c r="M20" s="56" t="str" cm="1">
        <f t="array" ref="M20">HYPERLINK(TEXT("#"&amp;INDEX($D$138:$AV$180,$C142,G$73),),INDEX($D$138:$AV$180,$C142,G$73))</f>
        <v>A125230126C</v>
      </c>
    </row>
    <row r="21" spans="1:22">
      <c r="A21" s="53"/>
      <c r="B21" s="54" t="s">
        <v>4672</v>
      </c>
      <c r="C21" s="55" cm="1">
        <f t="array" ref="C21">INDEX($D$86:$AV$128,$C91,C$73)</f>
        <v>132.233</v>
      </c>
      <c r="D21" s="55" cm="1">
        <f t="array" ref="D21">INDEX($D$86:$AV$128,$C91,D$73)</f>
        <v>123.69</v>
      </c>
      <c r="E21" s="55" cm="1">
        <f t="array" ref="E21">INDEX($D$86:$AV$128,$C91,E$73)</f>
        <v>255.922</v>
      </c>
      <c r="F21" s="55" cm="1">
        <f t="array" ref="F21">INDEX($D$86:$AV$128,$C91,F$73)</f>
        <v>28.013000000000002</v>
      </c>
      <c r="G21" s="55" cm="1">
        <f t="array" ref="G21">INDEX($D$86:$AV$128,$C91,G$73)</f>
        <v>283.93599999999998</v>
      </c>
      <c r="H21" s="52"/>
      <c r="I21" s="56" t="str" cm="1">
        <f t="array" ref="I21">HYPERLINK(TEXT("#"&amp;INDEX($D$138:$AV$180,$C143,C$73),),INDEX($D$138:$AV$180,$C143,C$73))</f>
        <v>A125232478V</v>
      </c>
      <c r="J21" s="56" t="str" cm="1">
        <f t="array" ref="J21">HYPERLINK(TEXT("#"&amp;INDEX($D$138:$AV$180,$C143,D$73),),INDEX($D$138:$AV$180,$C143,D$73))</f>
        <v>A125227726X</v>
      </c>
      <c r="K21" s="56" t="str" cm="1">
        <f t="array" ref="K21">HYPERLINK(TEXT("#"&amp;INDEX($D$138:$AV$180,$C143,E$73),),INDEX($D$138:$AV$180,$C143,E$73))</f>
        <v>A125234854X</v>
      </c>
      <c r="L21" s="56" t="str" cm="1">
        <f t="array" ref="L21">HYPERLINK(TEXT("#"&amp;INDEX($D$138:$AV$180,$C143,F$73),),INDEX($D$138:$AV$180,$C143,F$73))</f>
        <v>A125237230F</v>
      </c>
      <c r="M21" s="56" t="str" cm="1">
        <f t="array" ref="M21">HYPERLINK(TEXT("#"&amp;INDEX($D$138:$AV$180,$C143,G$73),),INDEX($D$138:$AV$180,$C143,G$73))</f>
        <v>A125230102K</v>
      </c>
    </row>
    <row r="22" spans="1:22">
      <c r="A22" s="53"/>
      <c r="B22" s="54" t="s">
        <v>4673</v>
      </c>
      <c r="C22" s="55" cm="1">
        <f t="array" ref="C22">INDEX($D$86:$AV$128,$C92,C$73)</f>
        <v>92.337999999999994</v>
      </c>
      <c r="D22" s="55" cm="1">
        <f t="array" ref="D22">INDEX($D$86:$AV$128,$C92,D$73)</f>
        <v>89.995000000000005</v>
      </c>
      <c r="E22" s="55" cm="1">
        <f t="array" ref="E22">INDEX($D$86:$AV$128,$C92,E$73)</f>
        <v>182.33199999999999</v>
      </c>
      <c r="F22" s="55" cm="1">
        <f t="array" ref="F22">INDEX($D$86:$AV$128,$C92,F$73)</f>
        <v>29.491</v>
      </c>
      <c r="G22" s="55" cm="1">
        <f t="array" ref="G22">INDEX($D$86:$AV$128,$C92,G$73)</f>
        <v>211.82400000000001</v>
      </c>
      <c r="H22" s="52"/>
      <c r="I22" s="56" t="str" cm="1">
        <f t="array" ref="I22">HYPERLINK(TEXT("#"&amp;INDEX($D$138:$AV$180,$C144,C$73),),INDEX($D$138:$AV$180,$C144,C$73))</f>
        <v>A125232482K</v>
      </c>
      <c r="J22" s="56" t="str" cm="1">
        <f t="array" ref="J22">HYPERLINK(TEXT("#"&amp;INDEX($D$138:$AV$180,$C144,D$73),),INDEX($D$138:$AV$180,$C144,D$73))</f>
        <v>A125227730R</v>
      </c>
      <c r="K22" s="56" t="str" cm="1">
        <f t="array" ref="K22">HYPERLINK(TEXT("#"&amp;INDEX($D$138:$AV$180,$C144,E$73),),INDEX($D$138:$AV$180,$C144,E$73))</f>
        <v>A125234858J</v>
      </c>
      <c r="L22" s="56" t="str" cm="1">
        <f t="array" ref="L22">HYPERLINK(TEXT("#"&amp;INDEX($D$138:$AV$180,$C144,F$73),),INDEX($D$138:$AV$180,$C144,F$73))</f>
        <v>A125237234R</v>
      </c>
      <c r="M22" s="56" t="str" cm="1">
        <f t="array" ref="M22">HYPERLINK(TEXT("#"&amp;INDEX($D$138:$AV$180,$C144,G$73),),INDEX($D$138:$AV$180,$C144,G$73))</f>
        <v>A125230106V</v>
      </c>
    </row>
    <row r="23" spans="1:22">
      <c r="A23" s="49" t="s">
        <v>4674</v>
      </c>
      <c r="B23" s="50"/>
      <c r="C23" s="55"/>
      <c r="D23" s="55"/>
      <c r="E23" s="55"/>
      <c r="F23" s="55"/>
      <c r="G23" s="55"/>
      <c r="H23" s="52"/>
      <c r="I23" s="56"/>
      <c r="J23" s="56"/>
      <c r="K23" s="56"/>
      <c r="L23" s="56"/>
      <c r="M23" s="56"/>
    </row>
    <row r="24" spans="1:22">
      <c r="A24" s="53"/>
      <c r="B24" s="54" t="s">
        <v>4675</v>
      </c>
      <c r="C24" s="55" cm="1">
        <f t="array" ref="C24">INDEX($D$86:$AV$128,$C94,C$73)</f>
        <v>143.70500000000001</v>
      </c>
      <c r="D24" s="55" cm="1">
        <f t="array" ref="D24">INDEX($D$86:$AV$128,$C94,D$73)</f>
        <v>210.42500000000001</v>
      </c>
      <c r="E24" s="55" cm="1">
        <f t="array" ref="E24">INDEX($D$86:$AV$128,$C94,E$73)</f>
        <v>354.12900000000002</v>
      </c>
      <c r="F24" s="55" cm="1">
        <f t="array" ref="F24">INDEX($D$86:$AV$128,$C94,F$73)</f>
        <v>41.517000000000003</v>
      </c>
      <c r="G24" s="55" cm="1">
        <f t="array" ref="G24">INDEX($D$86:$AV$128,$C94,G$73)</f>
        <v>395.64600000000002</v>
      </c>
      <c r="H24" s="52"/>
      <c r="I24" s="56" t="str" cm="1">
        <f t="array" ref="I24">HYPERLINK(TEXT("#"&amp;INDEX($D$138:$AV$180,$C146,C$73),),INDEX($D$138:$AV$180,$C146,C$73))</f>
        <v>A125232486V</v>
      </c>
      <c r="J24" s="56" t="str" cm="1">
        <f t="array" ref="J24">HYPERLINK(TEXT("#"&amp;INDEX($D$138:$AV$180,$C146,D$73),),INDEX($D$138:$AV$180,$C146,D$73))</f>
        <v>A125227734X</v>
      </c>
      <c r="K24" s="56" t="str" cm="1">
        <f t="array" ref="K24">HYPERLINK(TEXT("#"&amp;INDEX($D$138:$AV$180,$C146,E$73),),INDEX($D$138:$AV$180,$C146,E$73))</f>
        <v>A125234862X</v>
      </c>
      <c r="L24" s="56" t="str" cm="1">
        <f t="array" ref="L24">HYPERLINK(TEXT("#"&amp;INDEX($D$138:$AV$180,$C146,F$73),),INDEX($D$138:$AV$180,$C146,F$73))</f>
        <v>A125237238X</v>
      </c>
      <c r="M24" s="56" t="str" cm="1">
        <f t="array" ref="M24">HYPERLINK(TEXT("#"&amp;INDEX($D$138:$AV$180,$C146,G$73),),INDEX($D$138:$AV$180,$C146,G$73))</f>
        <v>A125230110K</v>
      </c>
    </row>
    <row r="25" spans="1:22">
      <c r="A25" s="53"/>
      <c r="B25" s="54" t="s">
        <v>4676</v>
      </c>
      <c r="C25" s="55" cm="1">
        <f t="array" ref="C25">INDEX($D$86:$AV$128,$C95,C$73)</f>
        <v>178.90600000000001</v>
      </c>
      <c r="D25" s="55" cm="1">
        <f t="array" ref="D25">INDEX($D$86:$AV$128,$C95,D$73)</f>
        <v>188.17599999999999</v>
      </c>
      <c r="E25" s="55" cm="1">
        <f t="array" ref="E25">INDEX($D$86:$AV$128,$C95,E$73)</f>
        <v>367.08100000000002</v>
      </c>
      <c r="F25" s="55" cm="1">
        <f t="array" ref="F25">INDEX($D$86:$AV$128,$C95,F$73)</f>
        <v>36.002000000000002</v>
      </c>
      <c r="G25" s="55" cm="1">
        <f t="array" ref="G25">INDEX($D$86:$AV$128,$C95,G$73)</f>
        <v>403.084</v>
      </c>
      <c r="H25" s="52"/>
      <c r="I25" s="56" t="str" cm="1">
        <f t="array" ref="I25">HYPERLINK(TEXT("#"&amp;INDEX($D$138:$AV$180,$C147,C$73),),INDEX($D$138:$AV$180,$C147,C$73))</f>
        <v>A125232470A</v>
      </c>
      <c r="J25" s="56" t="str" cm="1">
        <f t="array" ref="J25">HYPERLINK(TEXT("#"&amp;INDEX($D$138:$AV$180,$C147,D$73),),INDEX($D$138:$AV$180,$C147,D$73))</f>
        <v>A125227718X</v>
      </c>
      <c r="K25" s="56" t="str" cm="1">
        <f t="array" ref="K25">HYPERLINK(TEXT("#"&amp;INDEX($D$138:$AV$180,$C147,E$73),),INDEX($D$138:$AV$180,$C147,E$73))</f>
        <v>A125234846X</v>
      </c>
      <c r="L25" s="56" t="str" cm="1">
        <f t="array" ref="L25">HYPERLINK(TEXT("#"&amp;INDEX($D$138:$AV$180,$C147,F$73),),INDEX($D$138:$AV$180,$C147,F$73))</f>
        <v>A125237222F</v>
      </c>
      <c r="M25" s="56" t="str" cm="1">
        <f t="array" ref="M25">HYPERLINK(TEXT("#"&amp;INDEX($D$138:$AV$180,$C147,G$73),),INDEX($D$138:$AV$180,$C147,G$73))</f>
        <v>A125230094W</v>
      </c>
    </row>
    <row r="26" spans="1:22">
      <c r="A26" s="53"/>
      <c r="B26" s="54" t="s">
        <v>4677</v>
      </c>
      <c r="C26" s="55" cm="1">
        <f t="array" ref="C26">INDEX($D$86:$AV$128,$C96,C$73)</f>
        <v>74.156999999999996</v>
      </c>
      <c r="D26" s="55" cm="1">
        <f t="array" ref="D26">INDEX($D$86:$AV$128,$C96,D$73)</f>
        <v>58.991</v>
      </c>
      <c r="E26" s="55" cm="1">
        <f t="array" ref="E26">INDEX($D$86:$AV$128,$C96,E$73)</f>
        <v>133.148</v>
      </c>
      <c r="F26" s="55" cm="1">
        <f t="array" ref="F26">INDEX($D$86:$AV$128,$C96,F$73)</f>
        <v>15.958</v>
      </c>
      <c r="G26" s="55" cm="1">
        <f t="array" ref="G26">INDEX($D$86:$AV$128,$C96,G$73)</f>
        <v>149.10599999999999</v>
      </c>
      <c r="H26" s="52"/>
      <c r="I26" s="56" t="str" cm="1">
        <f t="array" ref="I26">HYPERLINK(TEXT("#"&amp;INDEX($D$138:$AV$180,$C148,C$73),),INDEX($D$138:$AV$180,$C148,C$73))</f>
        <v>A125232506T</v>
      </c>
      <c r="J26" s="56" t="str" cm="1">
        <f t="array" ref="J26">HYPERLINK(TEXT("#"&amp;INDEX($D$138:$AV$180,$C148,D$73),),INDEX($D$138:$AV$180,$C148,D$73))</f>
        <v>A125227754J</v>
      </c>
      <c r="K26" s="56" t="str" cm="1">
        <f t="array" ref="K26">HYPERLINK(TEXT("#"&amp;INDEX($D$138:$AV$180,$C148,E$73),),INDEX($D$138:$AV$180,$C148,E$73))</f>
        <v>A125234882J</v>
      </c>
      <c r="L26" s="56" t="str" cm="1">
        <f t="array" ref="L26">HYPERLINK(TEXT("#"&amp;INDEX($D$138:$AV$180,$C148,F$73),),INDEX($D$138:$AV$180,$C148,F$73))</f>
        <v>A125237258J</v>
      </c>
      <c r="M26" s="56" t="str" cm="1">
        <f t="array" ref="M26">HYPERLINK(TEXT("#"&amp;INDEX($D$138:$AV$180,$C148,G$73),),INDEX($D$138:$AV$180,$C148,G$73))</f>
        <v>A125230130V</v>
      </c>
      <c r="N26" s="52"/>
      <c r="O26" s="52"/>
      <c r="P26" s="52"/>
      <c r="Q26" s="52"/>
      <c r="R26" s="52"/>
      <c r="S26" s="52"/>
      <c r="T26" s="52"/>
      <c r="U26" s="52"/>
      <c r="V26" s="52"/>
    </row>
    <row r="27" spans="1:22">
      <c r="A27" s="53"/>
      <c r="B27" s="54" t="s">
        <v>4678</v>
      </c>
      <c r="C27" s="55" cm="1">
        <f t="array" ref="C27">INDEX($D$86:$AV$128,$C97,C$73)</f>
        <v>22.669</v>
      </c>
      <c r="D27" s="55" cm="1">
        <f t="array" ref="D27">INDEX($D$86:$AV$128,$C97,D$73)</f>
        <v>12.816000000000001</v>
      </c>
      <c r="E27" s="55" cm="1">
        <f t="array" ref="E27">INDEX($D$86:$AV$128,$C97,E$73)</f>
        <v>35.484999999999999</v>
      </c>
      <c r="F27" s="55" cm="1">
        <f t="array" ref="F27">INDEX($D$86:$AV$128,$C97,F$73)</f>
        <v>6.51</v>
      </c>
      <c r="G27" s="55" cm="1">
        <f t="array" ref="G27">INDEX($D$86:$AV$128,$C97,G$73)</f>
        <v>41.994999999999997</v>
      </c>
      <c r="H27" s="52"/>
      <c r="I27" s="56" t="str" cm="1">
        <f t="array" ref="I27">HYPERLINK(TEXT("#"&amp;INDEX($D$138:$AV$180,$C149,C$73),),INDEX($D$138:$AV$180,$C149,C$73))</f>
        <v>A125232490K</v>
      </c>
      <c r="J27" s="56" t="str" cm="1">
        <f t="array" ref="J27">HYPERLINK(TEXT("#"&amp;INDEX($D$138:$AV$180,$C149,D$73),),INDEX($D$138:$AV$180,$C149,D$73))</f>
        <v>A125227738J</v>
      </c>
      <c r="K27" s="56" t="str" cm="1">
        <f t="array" ref="K27">HYPERLINK(TEXT("#"&amp;INDEX($D$138:$AV$180,$C149,E$73),),INDEX($D$138:$AV$180,$C149,E$73))</f>
        <v>A125234866J</v>
      </c>
      <c r="L27" s="56" t="str" cm="1">
        <f t="array" ref="L27">HYPERLINK(TEXT("#"&amp;INDEX($D$138:$AV$180,$C149,F$73),),INDEX($D$138:$AV$180,$C149,F$73))</f>
        <v>A125237242R</v>
      </c>
      <c r="M27" s="56" t="str" cm="1">
        <f t="array" ref="M27">HYPERLINK(TEXT("#"&amp;INDEX($D$138:$AV$180,$C149,G$73),),INDEX($D$138:$AV$180,$C149,G$73))</f>
        <v>A125230114V</v>
      </c>
      <c r="N27" s="52"/>
      <c r="O27" s="52"/>
      <c r="P27" s="52"/>
      <c r="Q27" s="52"/>
      <c r="R27" s="52"/>
      <c r="S27" s="52"/>
      <c r="T27" s="52"/>
      <c r="U27" s="52"/>
      <c r="V27" s="52"/>
    </row>
    <row r="28" spans="1:22">
      <c r="A28" s="49" t="s">
        <v>4661</v>
      </c>
      <c r="B28" s="57"/>
      <c r="C28" s="58" cm="1">
        <f t="array" ref="C28">INDEX($D$86:$AV$128,$C98,C$73)</f>
        <v>419.435</v>
      </c>
      <c r="D28" s="58" cm="1">
        <f t="array" ref="D28">INDEX($D$86:$AV$128,$C98,D$73)</f>
        <v>470.40800000000002</v>
      </c>
      <c r="E28" s="58" cm="1">
        <f t="array" ref="E28">INDEX($D$86:$AV$128,$C98,E$73)</f>
        <v>889.84299999999996</v>
      </c>
      <c r="F28" s="58" cm="1">
        <f t="array" ref="F28">INDEX($D$86:$AV$128,$C98,F$73)</f>
        <v>99.986999999999995</v>
      </c>
      <c r="G28" s="58" cm="1">
        <f t="array" ref="G28">INDEX($D$86:$AV$128,$C98,G$73)</f>
        <v>989.83100000000002</v>
      </c>
      <c r="H28" s="52"/>
      <c r="I28" s="56" t="str" cm="1">
        <f t="array" ref="I28">HYPERLINK(TEXT("#"&amp;INDEX($D$138:$AV$180,$C150,C$73),),INDEX($D$138:$AV$180,$C150,C$73))</f>
        <v>A125232510J</v>
      </c>
      <c r="J28" s="56" t="str" cm="1">
        <f t="array" ref="J28">HYPERLINK(TEXT("#"&amp;INDEX($D$138:$AV$180,$C150,D$73),),INDEX($D$138:$AV$180,$C150,D$73))</f>
        <v>A125227758T</v>
      </c>
      <c r="K28" s="56" t="str" cm="1">
        <f t="array" ref="K28">HYPERLINK(TEXT("#"&amp;INDEX($D$138:$AV$180,$C150,E$73),),INDEX($D$138:$AV$180,$C150,E$73))</f>
        <v>A125234886T</v>
      </c>
      <c r="L28" s="56" t="str" cm="1">
        <f t="array" ref="L28">HYPERLINK(TEXT("#"&amp;INDEX($D$138:$AV$180,$C150,F$73),),INDEX($D$138:$AV$180,$C150,F$73))</f>
        <v>A125237262X</v>
      </c>
      <c r="M28" s="56" t="str" cm="1">
        <f t="array" ref="M28">HYPERLINK(TEXT("#"&amp;INDEX($D$138:$AV$180,$C150,G$73),),INDEX($D$138:$AV$180,$C150,G$73))</f>
        <v>A125230134C</v>
      </c>
      <c r="N28" s="52"/>
      <c r="O28" s="52"/>
      <c r="P28" s="52"/>
      <c r="Q28" s="52"/>
      <c r="R28" s="52"/>
      <c r="S28" s="52"/>
      <c r="T28" s="52"/>
      <c r="U28" s="52"/>
      <c r="V28" s="52"/>
    </row>
    <row r="29" spans="1:22">
      <c r="A29" s="46" t="s">
        <v>4679</v>
      </c>
      <c r="B29" s="47"/>
      <c r="C29" s="47"/>
      <c r="D29" s="47"/>
      <c r="E29" s="47"/>
      <c r="F29" s="47"/>
      <c r="G29" s="47"/>
      <c r="H29" s="52"/>
      <c r="I29" s="47"/>
      <c r="J29" s="47"/>
      <c r="K29" s="47"/>
      <c r="L29" s="47"/>
      <c r="M29" s="47"/>
      <c r="N29" s="52"/>
      <c r="O29" s="52"/>
      <c r="P29" s="52"/>
      <c r="Q29" s="52"/>
      <c r="R29" s="52"/>
      <c r="S29" s="52"/>
      <c r="T29" s="52"/>
      <c r="U29" s="52"/>
      <c r="V29" s="52"/>
    </row>
    <row r="30" spans="1:22">
      <c r="A30" s="49" t="s">
        <v>4666</v>
      </c>
      <c r="B30" s="50"/>
      <c r="C30" s="55"/>
      <c r="D30" s="55"/>
      <c r="E30" s="55"/>
      <c r="F30" s="55"/>
      <c r="G30" s="55"/>
      <c r="H30" s="52"/>
      <c r="I30" s="56"/>
      <c r="J30" s="56"/>
      <c r="K30" s="56"/>
      <c r="L30" s="56"/>
      <c r="M30" s="56"/>
      <c r="N30" s="52"/>
      <c r="O30" s="52"/>
      <c r="P30" s="52"/>
      <c r="Q30" s="52"/>
      <c r="R30" s="52"/>
      <c r="S30" s="52"/>
      <c r="T30" s="52"/>
      <c r="U30" s="52"/>
      <c r="V30" s="52"/>
    </row>
    <row r="31" spans="1:22">
      <c r="A31" s="53"/>
      <c r="B31" s="54" t="s">
        <v>4667</v>
      </c>
      <c r="C31" s="55" cm="1">
        <f t="array" ref="C31">INDEX($D$86:$AV$128,$C101,C$73)</f>
        <v>144.71</v>
      </c>
      <c r="D31" s="55" cm="1">
        <f t="array" ref="D31">INDEX($D$86:$AV$128,$C101,D$73)</f>
        <v>157.04499999999999</v>
      </c>
      <c r="E31" s="55" cm="1">
        <f t="array" ref="E31">INDEX($D$86:$AV$128,$C101,E$73)</f>
        <v>301.755</v>
      </c>
      <c r="F31" s="55" cm="1">
        <f t="array" ref="F31">INDEX($D$86:$AV$128,$C101,F$73)</f>
        <v>24.16</v>
      </c>
      <c r="G31" s="55" cm="1">
        <f t="array" ref="G31">INDEX($D$86:$AV$128,$C101,G$73)</f>
        <v>325.91500000000002</v>
      </c>
      <c r="H31" s="52"/>
      <c r="I31" s="56" t="str" cm="1">
        <f t="array" ref="I31">HYPERLINK(TEXT("#"&amp;INDEX($D$138:$AV$180,$C153,C$73),),INDEX($D$138:$AV$180,$C153,C$73))</f>
        <v>A125256254C</v>
      </c>
      <c r="J31" s="56" t="str" cm="1">
        <f t="array" ref="J31">HYPERLINK(TEXT("#"&amp;INDEX($D$138:$AV$180,$C153,D$73),),INDEX($D$138:$AV$180,$C153,D$73))</f>
        <v>A125251502L</v>
      </c>
      <c r="K31" s="56" t="str" cm="1">
        <f t="array" ref="K31">HYPERLINK(TEXT("#"&amp;INDEX($D$138:$AV$180,$C153,E$73),),INDEX($D$138:$AV$180,$C153,E$73))</f>
        <v>A125258630J</v>
      </c>
      <c r="L31" s="56" t="str" cm="1">
        <f t="array" ref="L31">HYPERLINK(TEXT("#"&amp;INDEX($D$138:$AV$180,$C153,F$73),),INDEX($D$138:$AV$180,$C153,F$73))</f>
        <v>A125261006L</v>
      </c>
      <c r="M31" s="56" t="str" cm="1">
        <f t="array" ref="M31">HYPERLINK(TEXT("#"&amp;INDEX($D$138:$AV$180,$C153,G$73),),INDEX($D$138:$AV$180,$C153,G$73))</f>
        <v>A125253878W</v>
      </c>
      <c r="N31" s="52"/>
      <c r="O31" s="52"/>
      <c r="P31" s="52"/>
      <c r="Q31" s="52"/>
      <c r="R31" s="52"/>
      <c r="S31" s="52"/>
      <c r="T31" s="52"/>
      <c r="U31" s="52"/>
      <c r="V31" s="52"/>
    </row>
    <row r="32" spans="1:22">
      <c r="A32" s="53"/>
      <c r="B32" s="54" t="s">
        <v>4668</v>
      </c>
      <c r="C32" s="55" cm="1">
        <f t="array" ref="C32">INDEX($D$86:$AV$128,$C102,C$73)</f>
        <v>29.74</v>
      </c>
      <c r="D32" s="55" cm="1">
        <f t="array" ref="D32">INDEX($D$86:$AV$128,$C102,D$73)</f>
        <v>28.234000000000002</v>
      </c>
      <c r="E32" s="55" cm="1">
        <f t="array" ref="E32">INDEX($D$86:$AV$128,$C102,E$73)</f>
        <v>57.973999999999997</v>
      </c>
      <c r="F32" s="55" cm="1">
        <f t="array" ref="F32">INDEX($D$86:$AV$128,$C102,F$73)</f>
        <v>13.891999999999999</v>
      </c>
      <c r="G32" s="55" cm="1">
        <f t="array" ref="G32">INDEX($D$86:$AV$128,$C102,G$73)</f>
        <v>71.866</v>
      </c>
      <c r="H32" s="52"/>
      <c r="I32" s="56" t="str" cm="1">
        <f t="array" ref="I32">HYPERLINK(TEXT("#"&amp;INDEX($D$138:$AV$180,$C154,C$73),),INDEX($D$138:$AV$180,$C154,C$73))</f>
        <v>A125256234V</v>
      </c>
      <c r="J32" s="56" t="str" cm="1">
        <f t="array" ref="J32">HYPERLINK(TEXT("#"&amp;INDEX($D$138:$AV$180,$C154,D$73),),INDEX($D$138:$AV$180,$C154,D$73))</f>
        <v>A125251482R</v>
      </c>
      <c r="K32" s="56" t="str" cm="1">
        <f t="array" ref="K32">HYPERLINK(TEXT("#"&amp;INDEX($D$138:$AV$180,$C154,E$73),),INDEX($D$138:$AV$180,$C154,E$73))</f>
        <v>A125258610X</v>
      </c>
      <c r="L32" s="56" t="str" cm="1">
        <f t="array" ref="L32">HYPERLINK(TEXT("#"&amp;INDEX($D$138:$AV$180,$C154,F$73),),INDEX($D$138:$AV$180,$C154,F$73))</f>
        <v>A125260986L</v>
      </c>
      <c r="M32" s="56" t="str" cm="1">
        <f t="array" ref="M32">HYPERLINK(TEXT("#"&amp;INDEX($D$138:$AV$180,$C154,G$73),),INDEX($D$138:$AV$180,$C154,G$73))</f>
        <v>A125253858L</v>
      </c>
      <c r="N32" s="52"/>
      <c r="O32" s="52"/>
      <c r="P32" s="52"/>
      <c r="Q32" s="52"/>
      <c r="R32" s="52"/>
      <c r="S32" s="52"/>
      <c r="T32" s="52"/>
      <c r="U32" s="52"/>
      <c r="V32" s="52"/>
    </row>
    <row r="33" spans="1:22">
      <c r="A33" s="49" t="s">
        <v>4669</v>
      </c>
      <c r="B33" s="50"/>
      <c r="C33" s="55"/>
      <c r="D33" s="55"/>
      <c r="E33" s="55"/>
      <c r="F33" s="55"/>
      <c r="G33" s="55"/>
      <c r="H33" s="52"/>
      <c r="I33" s="56"/>
      <c r="J33" s="56"/>
      <c r="K33" s="56"/>
      <c r="L33" s="56"/>
      <c r="M33" s="56"/>
      <c r="N33" s="52"/>
      <c r="O33" s="52"/>
      <c r="P33" s="52"/>
      <c r="Q33" s="52"/>
      <c r="R33" s="52"/>
      <c r="S33" s="52"/>
      <c r="T33" s="52"/>
      <c r="U33" s="52"/>
      <c r="V33" s="52"/>
    </row>
    <row r="34" spans="1:22">
      <c r="A34" s="53"/>
      <c r="B34" s="54" t="s">
        <v>4670</v>
      </c>
      <c r="C34" s="55" cm="1">
        <f t="array" ref="C34">INDEX($D$86:$AV$128,$C104,C$73)</f>
        <v>39.064999999999998</v>
      </c>
      <c r="D34" s="55" cm="1">
        <f t="array" ref="D34">INDEX($D$86:$AV$128,$C104,D$73)</f>
        <v>72.873999999999995</v>
      </c>
      <c r="E34" s="55" cm="1">
        <f t="array" ref="E34">INDEX($D$86:$AV$128,$C104,E$73)</f>
        <v>111.93899999999999</v>
      </c>
      <c r="F34" s="55" cm="1">
        <f t="array" ref="F34">INDEX($D$86:$AV$128,$C104,F$73)</f>
        <v>11.327</v>
      </c>
      <c r="G34" s="55" cm="1">
        <f t="array" ref="G34">INDEX($D$86:$AV$128,$C104,G$73)</f>
        <v>123.26600000000001</v>
      </c>
      <c r="H34" s="52"/>
      <c r="I34" s="56" t="str" cm="1">
        <f t="array" ref="I34">HYPERLINK(TEXT("#"&amp;INDEX($D$138:$AV$180,$C156,C$73),),INDEX($D$138:$AV$180,$C156,C$73))</f>
        <v>A125256258L</v>
      </c>
      <c r="J34" s="56" t="str" cm="1">
        <f t="array" ref="J34">HYPERLINK(TEXT("#"&amp;INDEX($D$138:$AV$180,$C156,D$73),),INDEX($D$138:$AV$180,$C156,D$73))</f>
        <v>A125251506W</v>
      </c>
      <c r="K34" s="56" t="str" cm="1">
        <f t="array" ref="K34">HYPERLINK(TEXT("#"&amp;INDEX($D$138:$AV$180,$C156,E$73),),INDEX($D$138:$AV$180,$C156,E$73))</f>
        <v>A125258634T</v>
      </c>
      <c r="L34" s="56" t="str" cm="1">
        <f t="array" ref="L34">HYPERLINK(TEXT("#"&amp;INDEX($D$138:$AV$180,$C156,F$73),),INDEX($D$138:$AV$180,$C156,F$73))</f>
        <v>A125261010C</v>
      </c>
      <c r="M34" s="56" t="str" cm="1">
        <f t="array" ref="M34">HYPERLINK(TEXT("#"&amp;INDEX($D$138:$AV$180,$C156,G$73),),INDEX($D$138:$AV$180,$C156,G$73))</f>
        <v>A125253882L</v>
      </c>
      <c r="N34" s="52"/>
      <c r="O34" s="52"/>
      <c r="P34" s="52"/>
      <c r="Q34" s="52"/>
      <c r="R34" s="52"/>
      <c r="S34" s="52"/>
      <c r="T34" s="52"/>
      <c r="U34" s="52"/>
      <c r="V34" s="52"/>
    </row>
    <row r="35" spans="1:22">
      <c r="A35" s="53"/>
      <c r="B35" s="54" t="s">
        <v>4671</v>
      </c>
      <c r="C35" s="55" cm="1">
        <f t="array" ref="C35">INDEX($D$86:$AV$128,$C105,C$73)</f>
        <v>27.562999999999999</v>
      </c>
      <c r="D35" s="55" cm="1">
        <f t="array" ref="D35">INDEX($D$86:$AV$128,$C105,D$73)</f>
        <v>19.706</v>
      </c>
      <c r="E35" s="55" cm="1">
        <f t="array" ref="E35">INDEX($D$86:$AV$128,$C105,E$73)</f>
        <v>47.268999999999998</v>
      </c>
      <c r="F35" s="55" cm="1">
        <f t="array" ref="F35">INDEX($D$86:$AV$128,$C105,F$73)</f>
        <v>1.9790000000000001</v>
      </c>
      <c r="G35" s="55" cm="1">
        <f t="array" ref="G35">INDEX($D$86:$AV$128,$C105,G$73)</f>
        <v>49.247999999999998</v>
      </c>
      <c r="H35" s="52"/>
      <c r="I35" s="56" t="str" cm="1">
        <f t="array" ref="I35">HYPERLINK(TEXT("#"&amp;INDEX($D$138:$AV$180,$C157,C$73),),INDEX($D$138:$AV$180,$C157,C$73))</f>
        <v>A125256262C</v>
      </c>
      <c r="J35" s="56" t="str" cm="1">
        <f t="array" ref="J35">HYPERLINK(TEXT("#"&amp;INDEX($D$138:$AV$180,$C157,D$73),),INDEX($D$138:$AV$180,$C157,D$73))</f>
        <v>A125251510L</v>
      </c>
      <c r="K35" s="56" t="str" cm="1">
        <f t="array" ref="K35">HYPERLINK(TEXT("#"&amp;INDEX($D$138:$AV$180,$C157,E$73),),INDEX($D$138:$AV$180,$C157,E$73))</f>
        <v>A125258638A</v>
      </c>
      <c r="L35" s="56" t="str" cm="1">
        <f t="array" ref="L35">HYPERLINK(TEXT("#"&amp;INDEX($D$138:$AV$180,$C157,F$73),),INDEX($D$138:$AV$180,$C157,F$73))</f>
        <v>A125261014L</v>
      </c>
      <c r="M35" s="56" t="str" cm="1">
        <f t="array" ref="M35">HYPERLINK(TEXT("#"&amp;INDEX($D$138:$AV$180,$C157,G$73),),INDEX($D$138:$AV$180,$C157,G$73))</f>
        <v>A125253886W</v>
      </c>
      <c r="N35" s="52"/>
      <c r="O35" s="52"/>
      <c r="P35" s="52"/>
      <c r="Q35" s="52"/>
      <c r="R35" s="52"/>
      <c r="S35" s="52"/>
      <c r="T35" s="52"/>
      <c r="U35" s="52"/>
      <c r="V35" s="52"/>
    </row>
    <row r="36" spans="1:22">
      <c r="A36" s="53"/>
      <c r="B36" s="54" t="s">
        <v>4672</v>
      </c>
      <c r="C36" s="55" cm="1">
        <f t="array" ref="C36">INDEX($D$86:$AV$128,$C106,C$73)</f>
        <v>58.853000000000002</v>
      </c>
      <c r="D36" s="55" cm="1">
        <f t="array" ref="D36">INDEX($D$86:$AV$128,$C106,D$73)</f>
        <v>48.442999999999998</v>
      </c>
      <c r="E36" s="55" cm="1">
        <f t="array" ref="E36">INDEX($D$86:$AV$128,$C106,E$73)</f>
        <v>107.29600000000001</v>
      </c>
      <c r="F36" s="55" cm="1">
        <f t="array" ref="F36">INDEX($D$86:$AV$128,$C106,F$73)</f>
        <v>10.192</v>
      </c>
      <c r="G36" s="55" cm="1">
        <f t="array" ref="G36">INDEX($D$86:$AV$128,$C106,G$73)</f>
        <v>117.48699999999999</v>
      </c>
      <c r="H36" s="52"/>
      <c r="I36" s="56" t="str" cm="1">
        <f t="array" ref="I36">HYPERLINK(TEXT("#"&amp;INDEX($D$138:$AV$180,$C158,C$73),),INDEX($D$138:$AV$180,$C158,C$73))</f>
        <v>A125256238C</v>
      </c>
      <c r="J36" s="56" t="str" cm="1">
        <f t="array" ref="J36">HYPERLINK(TEXT("#"&amp;INDEX($D$138:$AV$180,$C158,D$73),),INDEX($D$138:$AV$180,$C158,D$73))</f>
        <v>A125251486X</v>
      </c>
      <c r="K36" s="56" t="str" cm="1">
        <f t="array" ref="K36">HYPERLINK(TEXT("#"&amp;INDEX($D$138:$AV$180,$C158,E$73),),INDEX($D$138:$AV$180,$C158,E$73))</f>
        <v>A125258614J</v>
      </c>
      <c r="L36" s="56" t="str" cm="1">
        <f t="array" ref="L36">HYPERLINK(TEXT("#"&amp;INDEX($D$138:$AV$180,$C158,F$73),),INDEX($D$138:$AV$180,$C158,F$73))</f>
        <v>A125260990C</v>
      </c>
      <c r="M36" s="56" t="str" cm="1">
        <f t="array" ref="M36">HYPERLINK(TEXT("#"&amp;INDEX($D$138:$AV$180,$C158,G$73),),INDEX($D$138:$AV$180,$C158,G$73))</f>
        <v>A125253862C</v>
      </c>
      <c r="N36" s="52"/>
      <c r="O36" s="52"/>
      <c r="P36" s="52"/>
      <c r="Q36" s="52"/>
      <c r="R36" s="52"/>
      <c r="S36" s="52"/>
      <c r="T36" s="52"/>
      <c r="U36" s="52"/>
      <c r="V36" s="52"/>
    </row>
    <row r="37" spans="1:22">
      <c r="A37" s="53"/>
      <c r="B37" s="54" t="s">
        <v>4673</v>
      </c>
      <c r="C37" s="55" cm="1">
        <f t="array" ref="C37">INDEX($D$86:$AV$128,$C107,C$73)</f>
        <v>48.969000000000001</v>
      </c>
      <c r="D37" s="55" cm="1">
        <f t="array" ref="D37">INDEX($D$86:$AV$128,$C107,D$73)</f>
        <v>44.256</v>
      </c>
      <c r="E37" s="55" cm="1">
        <f t="array" ref="E37">INDEX($D$86:$AV$128,$C107,E$73)</f>
        <v>93.224999999999994</v>
      </c>
      <c r="F37" s="55" cm="1">
        <f t="array" ref="F37">INDEX($D$86:$AV$128,$C107,F$73)</f>
        <v>14.555</v>
      </c>
      <c r="G37" s="55" cm="1">
        <f t="array" ref="G37">INDEX($D$86:$AV$128,$C107,G$73)</f>
        <v>107.78</v>
      </c>
      <c r="H37" s="52"/>
      <c r="I37" s="56" t="str" cm="1">
        <f t="array" ref="I37">HYPERLINK(TEXT("#"&amp;INDEX($D$138:$AV$180,$C159,C$73),),INDEX($D$138:$AV$180,$C159,C$73))</f>
        <v>A125256242V</v>
      </c>
      <c r="J37" s="56" t="str" cm="1">
        <f t="array" ref="J37">HYPERLINK(TEXT("#"&amp;INDEX($D$138:$AV$180,$C159,D$73),),INDEX($D$138:$AV$180,$C159,D$73))</f>
        <v>A125251490R</v>
      </c>
      <c r="K37" s="56" t="str" cm="1">
        <f t="array" ref="K37">HYPERLINK(TEXT("#"&amp;INDEX($D$138:$AV$180,$C159,E$73),),INDEX($D$138:$AV$180,$C159,E$73))</f>
        <v>A125258618T</v>
      </c>
      <c r="L37" s="56" t="str" cm="1">
        <f t="array" ref="L37">HYPERLINK(TEXT("#"&amp;INDEX($D$138:$AV$180,$C159,F$73),),INDEX($D$138:$AV$180,$C159,F$73))</f>
        <v>A125260994L</v>
      </c>
      <c r="M37" s="56" t="str" cm="1">
        <f t="array" ref="M37">HYPERLINK(TEXT("#"&amp;INDEX($D$138:$AV$180,$C159,G$73),),INDEX($D$138:$AV$180,$C159,G$73))</f>
        <v>A125253866L</v>
      </c>
      <c r="N37" s="52"/>
      <c r="O37" s="52"/>
      <c r="P37" s="52"/>
      <c r="Q37" s="52"/>
      <c r="R37" s="52"/>
      <c r="S37" s="52"/>
      <c r="T37" s="52"/>
      <c r="U37" s="52"/>
      <c r="V37" s="52"/>
    </row>
    <row r="38" spans="1:22">
      <c r="A38" s="49" t="s">
        <v>4674</v>
      </c>
      <c r="B38" s="50"/>
      <c r="C38" s="55"/>
      <c r="D38" s="55"/>
      <c r="E38" s="55"/>
      <c r="F38" s="55"/>
      <c r="G38" s="55"/>
      <c r="H38" s="52"/>
      <c r="I38" s="56"/>
      <c r="J38" s="56"/>
      <c r="K38" s="56"/>
      <c r="L38" s="56"/>
      <c r="M38" s="56"/>
      <c r="N38" s="52"/>
      <c r="O38" s="52"/>
      <c r="P38" s="52"/>
      <c r="Q38" s="52"/>
      <c r="R38" s="52"/>
      <c r="S38" s="52"/>
      <c r="T38" s="52"/>
      <c r="U38" s="52"/>
      <c r="V38" s="52"/>
    </row>
    <row r="39" spans="1:22">
      <c r="A39" s="53"/>
      <c r="B39" s="54" t="s">
        <v>4675</v>
      </c>
      <c r="C39" s="55" cm="1">
        <f t="array" ref="C39">INDEX($D$86:$AV$128,$C109,C$73)</f>
        <v>49.509</v>
      </c>
      <c r="D39" s="55" cm="1">
        <f t="array" ref="D39">INDEX($D$86:$AV$128,$C109,D$73)</f>
        <v>76.088999999999999</v>
      </c>
      <c r="E39" s="55" cm="1">
        <f t="array" ref="E39">INDEX($D$86:$AV$128,$C109,E$73)</f>
        <v>125.598</v>
      </c>
      <c r="F39" s="55" cm="1">
        <f t="array" ref="F39">INDEX($D$86:$AV$128,$C109,F$73)</f>
        <v>13.311</v>
      </c>
      <c r="G39" s="55" cm="1">
        <f t="array" ref="G39">INDEX($D$86:$AV$128,$C109,G$73)</f>
        <v>138.91</v>
      </c>
      <c r="H39" s="52"/>
      <c r="I39" s="56" t="str" cm="1">
        <f t="array" ref="I39">HYPERLINK(TEXT("#"&amp;INDEX($D$138:$AV$180,$C161,C$73),),INDEX($D$138:$AV$180,$C161,C$73))</f>
        <v>A125256246C</v>
      </c>
      <c r="J39" s="56" t="str" cm="1">
        <f t="array" ref="J39">HYPERLINK(TEXT("#"&amp;INDEX($D$138:$AV$180,$C161,D$73),),INDEX($D$138:$AV$180,$C161,D$73))</f>
        <v>A125251494X</v>
      </c>
      <c r="K39" s="56" t="str" cm="1">
        <f t="array" ref="K39">HYPERLINK(TEXT("#"&amp;INDEX($D$138:$AV$180,$C161,E$73),),INDEX($D$138:$AV$180,$C161,E$73))</f>
        <v>A125258622J</v>
      </c>
      <c r="L39" s="56" t="str" cm="1">
        <f t="array" ref="L39">HYPERLINK(TEXT("#"&amp;INDEX($D$138:$AV$180,$C161,F$73),),INDEX($D$138:$AV$180,$C161,F$73))</f>
        <v>A125260998W</v>
      </c>
      <c r="M39" s="56" t="str" cm="1">
        <f t="array" ref="M39">HYPERLINK(TEXT("#"&amp;INDEX($D$138:$AV$180,$C161,G$73),),INDEX($D$138:$AV$180,$C161,G$73))</f>
        <v>A125253870C</v>
      </c>
      <c r="N39" s="52"/>
      <c r="O39" s="52"/>
      <c r="P39" s="52"/>
      <c r="Q39" s="52"/>
      <c r="R39" s="52"/>
      <c r="S39" s="52"/>
      <c r="T39" s="52"/>
      <c r="U39" s="52"/>
      <c r="V39" s="52"/>
    </row>
    <row r="40" spans="1:22">
      <c r="A40" s="53"/>
      <c r="B40" s="54" t="s">
        <v>4676</v>
      </c>
      <c r="C40" s="55" cm="1">
        <f t="array" ref="C40">INDEX($D$86:$AV$128,$C110,C$73)</f>
        <v>75.403000000000006</v>
      </c>
      <c r="D40" s="55" cm="1">
        <f t="array" ref="D40">INDEX($D$86:$AV$128,$C110,D$73)</f>
        <v>75.22</v>
      </c>
      <c r="E40" s="55" cm="1">
        <f t="array" ref="E40">INDEX($D$86:$AV$128,$C110,E$73)</f>
        <v>150.624</v>
      </c>
      <c r="F40" s="55" cm="1">
        <f t="array" ref="F40">INDEX($D$86:$AV$128,$C110,F$73)</f>
        <v>11.555</v>
      </c>
      <c r="G40" s="55" cm="1">
        <f t="array" ref="G40">INDEX($D$86:$AV$128,$C110,G$73)</f>
        <v>162.179</v>
      </c>
      <c r="H40" s="52"/>
      <c r="I40" s="56" t="str" cm="1">
        <f t="array" ref="I40">HYPERLINK(TEXT("#"&amp;INDEX($D$138:$AV$180,$C162,C$73),),INDEX($D$138:$AV$180,$C162,C$73))</f>
        <v>A125256230K</v>
      </c>
      <c r="J40" s="56" t="str" cm="1">
        <f t="array" ref="J40">HYPERLINK(TEXT("#"&amp;INDEX($D$138:$AV$180,$C162,D$73),),INDEX($D$138:$AV$180,$C162,D$73))</f>
        <v>A125251478X</v>
      </c>
      <c r="K40" s="56" t="str" cm="1">
        <f t="array" ref="K40">HYPERLINK(TEXT("#"&amp;INDEX($D$138:$AV$180,$C162,E$73),),INDEX($D$138:$AV$180,$C162,E$73))</f>
        <v>A125258606J</v>
      </c>
      <c r="L40" s="56" t="str" cm="1">
        <f t="array" ref="L40">HYPERLINK(TEXT("#"&amp;INDEX($D$138:$AV$180,$C162,F$73),),INDEX($D$138:$AV$180,$C162,F$73))</f>
        <v>A125260982C</v>
      </c>
      <c r="M40" s="56" t="str" cm="1">
        <f t="array" ref="M40">HYPERLINK(TEXT("#"&amp;INDEX($D$138:$AV$180,$C162,G$73),),INDEX($D$138:$AV$180,$C162,G$73))</f>
        <v>A125253854C</v>
      </c>
      <c r="N40" s="52"/>
      <c r="O40" s="52"/>
      <c r="P40" s="52"/>
      <c r="Q40" s="52"/>
      <c r="R40" s="52"/>
      <c r="S40" s="52"/>
      <c r="T40" s="52"/>
      <c r="U40" s="52"/>
      <c r="V40" s="52"/>
    </row>
    <row r="41" spans="1:22">
      <c r="A41" s="53"/>
      <c r="B41" s="54" t="s">
        <v>4677</v>
      </c>
      <c r="C41" s="55" cm="1">
        <f t="array" ref="C41">INDEX($D$86:$AV$128,$C111,C$73)</f>
        <v>37.305</v>
      </c>
      <c r="D41" s="55" cm="1">
        <f t="array" ref="D41">INDEX($D$86:$AV$128,$C111,D$73)</f>
        <v>26.905000000000001</v>
      </c>
      <c r="E41" s="55" cm="1">
        <f t="array" ref="E41">INDEX($D$86:$AV$128,$C111,E$73)</f>
        <v>64.209999999999994</v>
      </c>
      <c r="F41" s="55" cm="1">
        <f t="array" ref="F41">INDEX($D$86:$AV$128,$C111,F$73)</f>
        <v>9.0269999999999992</v>
      </c>
      <c r="G41" s="55" cm="1">
        <f t="array" ref="G41">INDEX($D$86:$AV$128,$C111,G$73)</f>
        <v>73.236000000000004</v>
      </c>
      <c r="H41" s="52"/>
      <c r="I41" s="56" t="str" cm="1">
        <f t="array" ref="I41">HYPERLINK(TEXT("#"&amp;INDEX($D$138:$AV$180,$C163,C$73),),INDEX($D$138:$AV$180,$C163,C$73))</f>
        <v>A125256266L</v>
      </c>
      <c r="J41" s="56" t="str" cm="1">
        <f t="array" ref="J41">HYPERLINK(TEXT("#"&amp;INDEX($D$138:$AV$180,$C163,D$73),),INDEX($D$138:$AV$180,$C163,D$73))</f>
        <v>A125251514W</v>
      </c>
      <c r="K41" s="56" t="str" cm="1">
        <f t="array" ref="K41">HYPERLINK(TEXT("#"&amp;INDEX($D$138:$AV$180,$C163,E$73),),INDEX($D$138:$AV$180,$C163,E$73))</f>
        <v>A125258642T</v>
      </c>
      <c r="L41" s="56" t="str" cm="1">
        <f t="array" ref="L41">HYPERLINK(TEXT("#"&amp;INDEX($D$138:$AV$180,$C163,F$73),),INDEX($D$138:$AV$180,$C163,F$73))</f>
        <v>A125261018W</v>
      </c>
      <c r="M41" s="56" t="str" cm="1">
        <f t="array" ref="M41">HYPERLINK(TEXT("#"&amp;INDEX($D$138:$AV$180,$C163,G$73),),INDEX($D$138:$AV$180,$C163,G$73))</f>
        <v>A125253890L</v>
      </c>
      <c r="N41" s="52"/>
      <c r="O41" s="52"/>
      <c r="P41" s="52"/>
      <c r="Q41" s="52"/>
      <c r="R41" s="52"/>
      <c r="S41" s="52"/>
      <c r="T41" s="52"/>
      <c r="U41" s="52"/>
      <c r="V41" s="52"/>
    </row>
    <row r="42" spans="1:22">
      <c r="A42" s="53"/>
      <c r="B42" s="54" t="s">
        <v>4678</v>
      </c>
      <c r="C42" s="55" cm="1">
        <f t="array" ref="C42">INDEX($D$86:$AV$128,$C112,C$73)</f>
        <v>12.233000000000001</v>
      </c>
      <c r="D42" s="55" cm="1">
        <f t="array" ref="D42">INDEX($D$86:$AV$128,$C112,D$73)</f>
        <v>7.0640000000000001</v>
      </c>
      <c r="E42" s="55" cm="1">
        <f t="array" ref="E42">INDEX($D$86:$AV$128,$C112,E$73)</f>
        <v>19.297999999999998</v>
      </c>
      <c r="F42" s="55" cm="1">
        <f t="array" ref="F42">INDEX($D$86:$AV$128,$C112,F$73)</f>
        <v>4.1580000000000004</v>
      </c>
      <c r="G42" s="55" cm="1">
        <f t="array" ref="G42">INDEX($D$86:$AV$128,$C112,G$73)</f>
        <v>23.456</v>
      </c>
      <c r="H42" s="52"/>
      <c r="I42" s="56" t="str" cm="1">
        <f t="array" ref="I42">HYPERLINK(TEXT("#"&amp;INDEX($D$138:$AV$180,$C164,C$73),),INDEX($D$138:$AV$180,$C164,C$73))</f>
        <v>A125256250V</v>
      </c>
      <c r="J42" s="56" t="str" cm="1">
        <f t="array" ref="J42">HYPERLINK(TEXT("#"&amp;INDEX($D$138:$AV$180,$C164,D$73),),INDEX($D$138:$AV$180,$C164,D$73))</f>
        <v>A125251498J</v>
      </c>
      <c r="K42" s="56" t="str" cm="1">
        <f t="array" ref="K42">HYPERLINK(TEXT("#"&amp;INDEX($D$138:$AV$180,$C164,E$73),),INDEX($D$138:$AV$180,$C164,E$73))</f>
        <v>A125258626T</v>
      </c>
      <c r="L42" s="56" t="str" cm="1">
        <f t="array" ref="L42">HYPERLINK(TEXT("#"&amp;INDEX($D$138:$AV$180,$C164,F$73),),INDEX($D$138:$AV$180,$C164,F$73))</f>
        <v>A125261002C</v>
      </c>
      <c r="M42" s="56" t="str" cm="1">
        <f t="array" ref="M42">HYPERLINK(TEXT("#"&amp;INDEX($D$138:$AV$180,$C164,G$73),),INDEX($D$138:$AV$180,$C164,G$73))</f>
        <v>A125253874L</v>
      </c>
      <c r="N42" s="52"/>
      <c r="O42" s="52"/>
      <c r="P42" s="52"/>
      <c r="Q42" s="52"/>
      <c r="R42" s="52"/>
      <c r="S42" s="52"/>
      <c r="T42" s="52"/>
      <c r="U42" s="52"/>
      <c r="V42" s="52"/>
    </row>
    <row r="43" spans="1:22">
      <c r="A43" s="49" t="s">
        <v>4661</v>
      </c>
      <c r="B43" s="59"/>
      <c r="C43" s="58" cm="1">
        <f t="array" ref="C43">INDEX($D$86:$AV$128,$C113,C$73)</f>
        <v>174.45</v>
      </c>
      <c r="D43" s="58" cm="1">
        <f t="array" ref="D43">INDEX($D$86:$AV$128,$C113,D$73)</f>
        <v>185.279</v>
      </c>
      <c r="E43" s="58" cm="1">
        <f t="array" ref="E43">INDEX($D$86:$AV$128,$C113,E$73)</f>
        <v>359.72899999999998</v>
      </c>
      <c r="F43" s="58" cm="1">
        <f t="array" ref="F43">INDEX($D$86:$AV$128,$C113,F$73)</f>
        <v>38.052</v>
      </c>
      <c r="G43" s="58" cm="1">
        <f t="array" ref="G43">INDEX($D$86:$AV$128,$C113,G$73)</f>
        <v>397.78100000000001</v>
      </c>
      <c r="H43" s="52"/>
      <c r="I43" s="56" t="str" cm="1">
        <f t="array" ref="I43">HYPERLINK(TEXT("#"&amp;INDEX($D$138:$AV$180,$C165,C$73),),INDEX($D$138:$AV$180,$C165,C$73))</f>
        <v>A125256270C</v>
      </c>
      <c r="J43" s="56" t="str" cm="1">
        <f t="array" ref="J43">HYPERLINK(TEXT("#"&amp;INDEX($D$138:$AV$180,$C165,D$73),),INDEX($D$138:$AV$180,$C165,D$73))</f>
        <v>A125251518F</v>
      </c>
      <c r="K43" s="56" t="str" cm="1">
        <f t="array" ref="K43">HYPERLINK(TEXT("#"&amp;INDEX($D$138:$AV$180,$C165,E$73),),INDEX($D$138:$AV$180,$C165,E$73))</f>
        <v>A125258646A</v>
      </c>
      <c r="L43" s="56" t="str" cm="1">
        <f t="array" ref="L43">HYPERLINK(TEXT("#"&amp;INDEX($D$138:$AV$180,$C165,F$73),),INDEX($D$138:$AV$180,$C165,F$73))</f>
        <v>A125261022L</v>
      </c>
      <c r="M43" s="56" t="str" cm="1">
        <f t="array" ref="M43">HYPERLINK(TEXT("#"&amp;INDEX($D$138:$AV$180,$C165,G$73),),INDEX($D$138:$AV$180,$C165,G$73))</f>
        <v>A125253894W</v>
      </c>
      <c r="N43" s="52"/>
      <c r="O43" s="52"/>
      <c r="P43" s="52"/>
      <c r="Q43" s="52"/>
      <c r="R43" s="52"/>
      <c r="S43" s="52"/>
      <c r="T43" s="52"/>
      <c r="U43" s="52"/>
      <c r="V43" s="52"/>
    </row>
    <row r="44" spans="1:22">
      <c r="A44" s="46" t="s">
        <v>4680</v>
      </c>
      <c r="B44" s="47"/>
      <c r="C44" s="47"/>
      <c r="D44" s="47"/>
      <c r="E44" s="47"/>
      <c r="F44" s="47"/>
      <c r="G44" s="47"/>
      <c r="H44" s="52"/>
      <c r="I44" s="47"/>
      <c r="J44" s="47"/>
      <c r="K44" s="47"/>
      <c r="L44" s="47"/>
      <c r="M44" s="47"/>
      <c r="N44" s="52"/>
      <c r="O44" s="52"/>
      <c r="P44" s="52"/>
      <c r="Q44" s="52"/>
      <c r="R44" s="52"/>
      <c r="S44" s="52"/>
      <c r="T44" s="52"/>
      <c r="U44" s="52"/>
      <c r="V44" s="52"/>
    </row>
    <row r="45" spans="1:22">
      <c r="A45" s="49" t="s">
        <v>4666</v>
      </c>
      <c r="B45" s="50"/>
      <c r="C45" s="55"/>
      <c r="D45" s="55"/>
      <c r="E45" s="55"/>
      <c r="F45" s="55"/>
      <c r="G45" s="55"/>
      <c r="H45" s="52"/>
      <c r="I45" s="56"/>
      <c r="J45" s="56"/>
      <c r="K45" s="56"/>
      <c r="L45" s="56"/>
      <c r="M45" s="56"/>
      <c r="N45" s="52"/>
      <c r="O45" s="52"/>
      <c r="P45" s="52"/>
      <c r="Q45" s="52"/>
      <c r="R45" s="52"/>
      <c r="S45" s="52"/>
      <c r="T45" s="52"/>
      <c r="U45" s="52"/>
      <c r="V45" s="52"/>
    </row>
    <row r="46" spans="1:22">
      <c r="A46" s="53"/>
      <c r="B46" s="54" t="s">
        <v>4667</v>
      </c>
      <c r="C46" s="55" cm="1">
        <f t="array" ref="C46">INDEX($D$86:$AV$128,$C116,C$73)</f>
        <v>212.178</v>
      </c>
      <c r="D46" s="55" cm="1">
        <f t="array" ref="D46">INDEX($D$86:$AV$128,$C116,D$73)</f>
        <v>252.79300000000001</v>
      </c>
      <c r="E46" s="55" cm="1">
        <f t="array" ref="E46">INDEX($D$86:$AV$128,$C116,E$73)</f>
        <v>464.971</v>
      </c>
      <c r="F46" s="55" cm="1">
        <f t="array" ref="F46">INDEX($D$86:$AV$128,$C116,F$73)</f>
        <v>50.475999999999999</v>
      </c>
      <c r="G46" s="55" cm="1">
        <f t="array" ref="G46">INDEX($D$86:$AV$128,$C116,G$73)</f>
        <v>515.447</v>
      </c>
      <c r="H46" s="52"/>
      <c r="I46" s="56" t="str" cm="1">
        <f t="array" ref="I46">HYPERLINK(TEXT("#"&amp;INDEX($D$138:$AV$180,$C168,C$73),),INDEX($D$138:$AV$180,$C168,C$73))</f>
        <v>A125244374X</v>
      </c>
      <c r="J46" s="56" t="str" cm="1">
        <f t="array" ref="J46">HYPERLINK(TEXT("#"&amp;INDEX($D$138:$AV$180,$C168,D$73),),INDEX($D$138:$AV$180,$C168,D$73))</f>
        <v>A125239622C</v>
      </c>
      <c r="K46" s="56" t="str" cm="1">
        <f t="array" ref="K46">HYPERLINK(TEXT("#"&amp;INDEX($D$138:$AV$180,$C168,E$73),),INDEX($D$138:$AV$180,$C168,E$73))</f>
        <v>A125246750C</v>
      </c>
      <c r="L46" s="56" t="str" cm="1">
        <f t="array" ref="L46">HYPERLINK(TEXT("#"&amp;INDEX($D$138:$AV$180,$C168,F$73),),INDEX($D$138:$AV$180,$C168,F$73))</f>
        <v>A125249126C</v>
      </c>
      <c r="M46" s="56" t="str" cm="1">
        <f t="array" ref="M46">HYPERLINK(TEXT("#"&amp;INDEX($D$138:$AV$180,$C168,G$73),),INDEX($D$138:$AV$180,$C168,G$73))</f>
        <v>A125241998T</v>
      </c>
      <c r="N46" s="52"/>
      <c r="O46" s="52"/>
      <c r="P46" s="52"/>
      <c r="Q46" s="52"/>
      <c r="R46" s="52"/>
      <c r="S46" s="52"/>
      <c r="T46" s="52"/>
      <c r="U46" s="52"/>
      <c r="V46" s="52"/>
    </row>
    <row r="47" spans="1:22">
      <c r="A47" s="53"/>
      <c r="B47" s="54" t="s">
        <v>4668</v>
      </c>
      <c r="C47" s="55" cm="1">
        <f t="array" ref="C47">INDEX($D$86:$AV$128,$C117,C$73)</f>
        <v>32.807000000000002</v>
      </c>
      <c r="D47" s="55" cm="1">
        <f t="array" ref="D47">INDEX($D$86:$AV$128,$C117,D$73)</f>
        <v>32.335999999999999</v>
      </c>
      <c r="E47" s="55" cm="1">
        <f t="array" ref="E47">INDEX($D$86:$AV$128,$C117,E$73)</f>
        <v>65.143000000000001</v>
      </c>
      <c r="F47" s="55" cm="1">
        <f t="array" ref="F47">INDEX($D$86:$AV$128,$C117,F$73)</f>
        <v>11.46</v>
      </c>
      <c r="G47" s="55" cm="1">
        <f t="array" ref="G47">INDEX($D$86:$AV$128,$C117,G$73)</f>
        <v>76.602999999999994</v>
      </c>
      <c r="H47" s="52"/>
      <c r="I47" s="56" t="str" cm="1">
        <f t="array" ref="I47">HYPERLINK(TEXT("#"&amp;INDEX($D$138:$AV$180,$C169,C$73),),INDEX($D$138:$AV$180,$C169,C$73))</f>
        <v>A125244354R</v>
      </c>
      <c r="J47" s="56" t="str" cm="1">
        <f t="array" ref="J47">HYPERLINK(TEXT("#"&amp;INDEX($D$138:$AV$180,$C169,D$73),),INDEX($D$138:$AV$180,$C169,D$73))</f>
        <v>A125239602V</v>
      </c>
      <c r="K47" s="56" t="str" cm="1">
        <f t="array" ref="K47">HYPERLINK(TEXT("#"&amp;INDEX($D$138:$AV$180,$C169,E$73),),INDEX($D$138:$AV$180,$C169,E$73))</f>
        <v>A125246730V</v>
      </c>
      <c r="L47" s="56" t="str" cm="1">
        <f t="array" ref="L47">HYPERLINK(TEXT("#"&amp;INDEX($D$138:$AV$180,$C169,F$73),),INDEX($D$138:$AV$180,$C169,F$73))</f>
        <v>A125249106V</v>
      </c>
      <c r="M47" s="56" t="str" cm="1">
        <f t="array" ref="M47">HYPERLINK(TEXT("#"&amp;INDEX($D$138:$AV$180,$C169,G$73),),INDEX($D$138:$AV$180,$C169,G$73))</f>
        <v>A125241978J</v>
      </c>
      <c r="N47" s="52"/>
      <c r="O47" s="52"/>
      <c r="P47" s="52"/>
      <c r="Q47" s="52"/>
      <c r="R47" s="52"/>
      <c r="S47" s="52"/>
      <c r="T47" s="52"/>
      <c r="U47" s="52"/>
      <c r="V47" s="52"/>
    </row>
    <row r="48" spans="1:22">
      <c r="A48" s="49" t="s">
        <v>4669</v>
      </c>
      <c r="B48" s="50"/>
      <c r="C48" s="55"/>
      <c r="D48" s="55"/>
      <c r="E48" s="55"/>
      <c r="F48" s="55"/>
      <c r="G48" s="55"/>
      <c r="H48" s="52"/>
      <c r="I48" s="56"/>
      <c r="J48" s="56"/>
      <c r="K48" s="56"/>
      <c r="L48" s="56"/>
      <c r="M48" s="56"/>
      <c r="N48" s="52"/>
      <c r="O48" s="52"/>
      <c r="P48" s="52"/>
      <c r="Q48" s="52"/>
      <c r="R48" s="52"/>
      <c r="S48" s="52"/>
      <c r="T48" s="52"/>
      <c r="U48" s="52"/>
      <c r="V48" s="52"/>
    </row>
    <row r="49" spans="1:23">
      <c r="A49" s="53"/>
      <c r="B49" s="54" t="s">
        <v>4670</v>
      </c>
      <c r="C49" s="55" cm="1">
        <f t="array" ref="C49">INDEX($D$86:$AV$128,$C119,C$73)</f>
        <v>82.543999999999997</v>
      </c>
      <c r="D49" s="55" cm="1">
        <f t="array" ref="D49">INDEX($D$86:$AV$128,$C119,D$73)</f>
        <v>110.443</v>
      </c>
      <c r="E49" s="55" cm="1">
        <f t="array" ref="E49">INDEX($D$86:$AV$128,$C119,E$73)</f>
        <v>192.98699999999999</v>
      </c>
      <c r="F49" s="55" cm="1">
        <f t="array" ref="F49">INDEX($D$86:$AV$128,$C119,F$73)</f>
        <v>21.855</v>
      </c>
      <c r="G49" s="55" cm="1">
        <f t="array" ref="G49">INDEX($D$86:$AV$128,$C119,G$73)</f>
        <v>214.84200000000001</v>
      </c>
      <c r="H49" s="52"/>
      <c r="I49" s="56" t="str" cm="1">
        <f t="array" ref="I49">HYPERLINK(TEXT("#"&amp;INDEX($D$138:$AV$180,$C171,C$73),),INDEX($D$138:$AV$180,$C171,C$73))</f>
        <v>A125244378J</v>
      </c>
      <c r="J49" s="56" t="str" cm="1">
        <f t="array" ref="J49">HYPERLINK(TEXT("#"&amp;INDEX($D$138:$AV$180,$C171,D$73),),INDEX($D$138:$AV$180,$C171,D$73))</f>
        <v>A125239626L</v>
      </c>
      <c r="K49" s="56" t="str" cm="1">
        <f t="array" ref="K49">HYPERLINK(TEXT("#"&amp;INDEX($D$138:$AV$180,$C171,E$73),),INDEX($D$138:$AV$180,$C171,E$73))</f>
        <v>A125246754L</v>
      </c>
      <c r="L49" s="56" t="str" cm="1">
        <f t="array" ref="L49">HYPERLINK(TEXT("#"&amp;INDEX($D$138:$AV$180,$C171,F$73),),INDEX($D$138:$AV$180,$C171,F$73))</f>
        <v>A125249130V</v>
      </c>
      <c r="M49" s="56" t="str" cm="1">
        <f t="array" ref="M49">HYPERLINK(TEXT("#"&amp;INDEX($D$138:$AV$180,$C171,G$73),),INDEX($D$138:$AV$180,$C171,G$73))</f>
        <v>A125242002X</v>
      </c>
      <c r="N49" s="52"/>
      <c r="O49" s="52"/>
      <c r="P49" s="52"/>
      <c r="Q49" s="52"/>
      <c r="R49" s="52"/>
      <c r="S49" s="52"/>
      <c r="T49" s="52"/>
      <c r="U49" s="52"/>
      <c r="V49" s="52"/>
    </row>
    <row r="50" spans="1:23">
      <c r="A50" s="53"/>
      <c r="B50" s="54" t="s">
        <v>4671</v>
      </c>
      <c r="C50" s="55" cm="1">
        <f t="array" ref="C50">INDEX($D$86:$AV$128,$C120,C$73)</f>
        <v>45.692999999999998</v>
      </c>
      <c r="D50" s="55" cm="1">
        <f t="array" ref="D50">INDEX($D$86:$AV$128,$C120,D$73)</f>
        <v>53.701000000000001</v>
      </c>
      <c r="E50" s="55" cm="1">
        <f t="array" ref="E50">INDEX($D$86:$AV$128,$C120,E$73)</f>
        <v>99.394000000000005</v>
      </c>
      <c r="F50" s="55" cm="1">
        <f t="array" ref="F50">INDEX($D$86:$AV$128,$C120,F$73)</f>
        <v>7.3220000000000001</v>
      </c>
      <c r="G50" s="55" cm="1">
        <f t="array" ref="G50">INDEX($D$86:$AV$128,$C120,G$73)</f>
        <v>106.71599999999999</v>
      </c>
      <c r="H50" s="52"/>
      <c r="I50" s="56" t="str" cm="1">
        <f t="array" ref="I50">HYPERLINK(TEXT("#"&amp;INDEX($D$138:$AV$180,$C172,C$73),),INDEX($D$138:$AV$180,$C172,C$73))</f>
        <v>A125244382X</v>
      </c>
      <c r="J50" s="56" t="str" cm="1">
        <f t="array" ref="J50">HYPERLINK(TEXT("#"&amp;INDEX($D$138:$AV$180,$C172,D$73),),INDEX($D$138:$AV$180,$C172,D$73))</f>
        <v>A125239630C</v>
      </c>
      <c r="K50" s="56" t="str" cm="1">
        <f t="array" ref="K50">HYPERLINK(TEXT("#"&amp;INDEX($D$138:$AV$180,$C172,E$73),),INDEX($D$138:$AV$180,$C172,E$73))</f>
        <v>A125246758W</v>
      </c>
      <c r="L50" s="56" t="str" cm="1">
        <f t="array" ref="L50">HYPERLINK(TEXT("#"&amp;INDEX($D$138:$AV$180,$C172,F$73),),INDEX($D$138:$AV$180,$C172,F$73))</f>
        <v>A125249134C</v>
      </c>
      <c r="M50" s="56" t="str" cm="1">
        <f t="array" ref="M50">HYPERLINK(TEXT("#"&amp;INDEX($D$138:$AV$180,$C172,G$73),),INDEX($D$138:$AV$180,$C172,G$73))</f>
        <v>A125242006J</v>
      </c>
      <c r="N50" s="52"/>
      <c r="O50" s="52"/>
      <c r="P50" s="52"/>
      <c r="Q50" s="52"/>
      <c r="R50" s="52"/>
      <c r="S50" s="52"/>
      <c r="T50" s="52"/>
      <c r="U50" s="52"/>
      <c r="V50" s="52"/>
    </row>
    <row r="51" spans="1:23">
      <c r="A51" s="53"/>
      <c r="B51" s="54" t="s">
        <v>4672</v>
      </c>
      <c r="C51" s="55" cm="1">
        <f t="array" ref="C51">INDEX($D$86:$AV$128,$C121,C$73)</f>
        <v>73.38</v>
      </c>
      <c r="D51" s="55" cm="1">
        <f t="array" ref="D51">INDEX($D$86:$AV$128,$C121,D$73)</f>
        <v>75.247</v>
      </c>
      <c r="E51" s="55" cm="1">
        <f t="array" ref="E51">INDEX($D$86:$AV$128,$C121,E$73)</f>
        <v>148.62700000000001</v>
      </c>
      <c r="F51" s="55" cm="1">
        <f t="array" ref="F51">INDEX($D$86:$AV$128,$C121,F$73)</f>
        <v>17.821999999999999</v>
      </c>
      <c r="G51" s="55" cm="1">
        <f t="array" ref="G51">INDEX($D$86:$AV$128,$C121,G$73)</f>
        <v>166.44800000000001</v>
      </c>
      <c r="H51" s="52"/>
      <c r="I51" s="56" t="str" cm="1">
        <f t="array" ref="I51">HYPERLINK(TEXT("#"&amp;INDEX($D$138:$AV$180,$C173,C$73),),INDEX($D$138:$AV$180,$C173,C$73))</f>
        <v>A125244358X</v>
      </c>
      <c r="J51" s="56" t="str" cm="1">
        <f t="array" ref="J51">HYPERLINK(TEXT("#"&amp;INDEX($D$138:$AV$180,$C173,D$73),),INDEX($D$138:$AV$180,$C173,D$73))</f>
        <v>A125239606C</v>
      </c>
      <c r="K51" s="56" t="str" cm="1">
        <f t="array" ref="K51">HYPERLINK(TEXT("#"&amp;INDEX($D$138:$AV$180,$C173,E$73),),INDEX($D$138:$AV$180,$C173,E$73))</f>
        <v>A125246734C</v>
      </c>
      <c r="L51" s="56" t="str" cm="1">
        <f t="array" ref="L51">HYPERLINK(TEXT("#"&amp;INDEX($D$138:$AV$180,$C173,F$73),),INDEX($D$138:$AV$180,$C173,F$73))</f>
        <v>A125249110K</v>
      </c>
      <c r="M51" s="56" t="str" cm="1">
        <f t="array" ref="M51">HYPERLINK(TEXT("#"&amp;INDEX($D$138:$AV$180,$C173,G$73),),INDEX($D$138:$AV$180,$C173,G$73))</f>
        <v>A125241982X</v>
      </c>
      <c r="N51" s="52"/>
      <c r="O51" s="52"/>
      <c r="P51" s="52"/>
      <c r="Q51" s="52"/>
      <c r="R51" s="52"/>
      <c r="S51" s="52"/>
      <c r="T51" s="52"/>
      <c r="U51" s="52"/>
      <c r="V51" s="52"/>
    </row>
    <row r="52" spans="1:23">
      <c r="A52" s="53"/>
      <c r="B52" s="54" t="s">
        <v>4673</v>
      </c>
      <c r="C52" s="55" cm="1">
        <f t="array" ref="C52">INDEX($D$86:$AV$128,$C122,C$73)</f>
        <v>43.368000000000002</v>
      </c>
      <c r="D52" s="55" cm="1">
        <f t="array" ref="D52">INDEX($D$86:$AV$128,$C122,D$73)</f>
        <v>45.738999999999997</v>
      </c>
      <c r="E52" s="55" cm="1">
        <f t="array" ref="E52">INDEX($D$86:$AV$128,$C122,E$73)</f>
        <v>89.106999999999999</v>
      </c>
      <c r="F52" s="55" cm="1">
        <f t="array" ref="F52">INDEX($D$86:$AV$128,$C122,F$73)</f>
        <v>14.936999999999999</v>
      </c>
      <c r="G52" s="55" cm="1">
        <f t="array" ref="G52">INDEX($D$86:$AV$128,$C122,G$73)</f>
        <v>104.044</v>
      </c>
      <c r="H52" s="52"/>
      <c r="I52" s="56" t="str" cm="1">
        <f t="array" ref="I52">HYPERLINK(TEXT("#"&amp;INDEX($D$138:$AV$180,$C174,C$73),),INDEX($D$138:$AV$180,$C174,C$73))</f>
        <v>A125244362R</v>
      </c>
      <c r="J52" s="56" t="str" cm="1">
        <f t="array" ref="J52">HYPERLINK(TEXT("#"&amp;INDEX($D$138:$AV$180,$C174,D$73),),INDEX($D$138:$AV$180,$C174,D$73))</f>
        <v>A125239610V</v>
      </c>
      <c r="K52" s="56" t="str" cm="1">
        <f t="array" ref="K52">HYPERLINK(TEXT("#"&amp;INDEX($D$138:$AV$180,$C174,E$73),),INDEX($D$138:$AV$180,$C174,E$73))</f>
        <v>A125246738L</v>
      </c>
      <c r="L52" s="56" t="str" cm="1">
        <f t="array" ref="L52">HYPERLINK(TEXT("#"&amp;INDEX($D$138:$AV$180,$C174,F$73),),INDEX($D$138:$AV$180,$C174,F$73))</f>
        <v>A125249114V</v>
      </c>
      <c r="M52" s="56" t="str" cm="1">
        <f t="array" ref="M52">HYPERLINK(TEXT("#"&amp;INDEX($D$138:$AV$180,$C174,G$73),),INDEX($D$138:$AV$180,$C174,G$73))</f>
        <v>A125241986J</v>
      </c>
      <c r="N52" s="52"/>
      <c r="O52" s="52"/>
      <c r="P52" s="52"/>
      <c r="Q52" s="52"/>
      <c r="R52" s="52"/>
      <c r="S52" s="52"/>
      <c r="T52" s="52"/>
      <c r="U52" s="52"/>
      <c r="V52" s="52"/>
    </row>
    <row r="53" spans="1:23">
      <c r="A53" s="49" t="s">
        <v>4674</v>
      </c>
      <c r="B53" s="50"/>
      <c r="C53" s="55"/>
      <c r="D53" s="55"/>
      <c r="E53" s="55"/>
      <c r="F53" s="55"/>
      <c r="G53" s="55"/>
      <c r="H53" s="52"/>
      <c r="I53" s="56"/>
      <c r="J53" s="56"/>
      <c r="K53" s="56"/>
      <c r="L53" s="56"/>
      <c r="M53" s="56"/>
      <c r="N53" s="52"/>
      <c r="O53" s="52"/>
      <c r="P53" s="52"/>
      <c r="Q53" s="52"/>
      <c r="R53" s="52"/>
      <c r="S53" s="52"/>
      <c r="T53" s="52"/>
      <c r="U53" s="52"/>
      <c r="V53" s="52"/>
    </row>
    <row r="54" spans="1:23">
      <c r="A54" s="53"/>
      <c r="B54" s="54" t="s">
        <v>4675</v>
      </c>
      <c r="C54" s="55" cm="1">
        <f t="array" ref="C54">INDEX($D$86:$AV$128,$C124,C$73)</f>
        <v>94.194999999999993</v>
      </c>
      <c r="D54" s="55" cm="1">
        <f t="array" ref="D54">INDEX($D$86:$AV$128,$C124,D$73)</f>
        <v>134.33600000000001</v>
      </c>
      <c r="E54" s="55" cm="1">
        <f t="array" ref="E54">INDEX($D$86:$AV$128,$C124,E$73)</f>
        <v>228.53100000000001</v>
      </c>
      <c r="F54" s="55" cm="1">
        <f t="array" ref="F54">INDEX($D$86:$AV$128,$C124,F$73)</f>
        <v>28.204999999999998</v>
      </c>
      <c r="G54" s="55" cm="1">
        <f t="array" ref="G54">INDEX($D$86:$AV$128,$C124,G$73)</f>
        <v>256.73599999999999</v>
      </c>
      <c r="H54" s="52"/>
      <c r="I54" s="56" t="str" cm="1">
        <f t="array" ref="I54">HYPERLINK(TEXT("#"&amp;INDEX($D$138:$AV$180,$C176,C$73),),INDEX($D$138:$AV$180,$C176,C$73))</f>
        <v>A125244366X</v>
      </c>
      <c r="J54" s="56" t="str" cm="1">
        <f t="array" ref="J54">HYPERLINK(TEXT("#"&amp;INDEX($D$138:$AV$180,$C176,D$73),),INDEX($D$138:$AV$180,$C176,D$73))</f>
        <v>A125239614C</v>
      </c>
      <c r="K54" s="56" t="str" cm="1">
        <f t="array" ref="K54">HYPERLINK(TEXT("#"&amp;INDEX($D$138:$AV$180,$C176,E$73),),INDEX($D$138:$AV$180,$C176,E$73))</f>
        <v>A125246742C</v>
      </c>
      <c r="L54" s="56" t="str" cm="1">
        <f t="array" ref="L54">HYPERLINK(TEXT("#"&amp;INDEX($D$138:$AV$180,$C176,F$73),),INDEX($D$138:$AV$180,$C176,F$73))</f>
        <v>A125249118C</v>
      </c>
      <c r="M54" s="56" t="str" cm="1">
        <f t="array" ref="M54">HYPERLINK(TEXT("#"&amp;INDEX($D$138:$AV$180,$C176,G$73),),INDEX($D$138:$AV$180,$C176,G$73))</f>
        <v>A125241990X</v>
      </c>
      <c r="N54" s="52"/>
      <c r="O54" s="52"/>
      <c r="P54" s="52"/>
      <c r="Q54" s="52"/>
      <c r="R54" s="52"/>
      <c r="S54" s="52"/>
      <c r="T54" s="52"/>
      <c r="U54" s="52"/>
      <c r="V54" s="52"/>
    </row>
    <row r="55" spans="1:23">
      <c r="A55" s="53"/>
      <c r="B55" s="54" t="s">
        <v>4676</v>
      </c>
      <c r="C55" s="55" cm="1">
        <f t="array" ref="C55">INDEX($D$86:$AV$128,$C125,C$73)</f>
        <v>103.502</v>
      </c>
      <c r="D55" s="55" cm="1">
        <f t="array" ref="D55">INDEX($D$86:$AV$128,$C125,D$73)</f>
        <v>112.955</v>
      </c>
      <c r="E55" s="55" cm="1">
        <f t="array" ref="E55">INDEX($D$86:$AV$128,$C125,E$73)</f>
        <v>216.458</v>
      </c>
      <c r="F55" s="55" cm="1">
        <f t="array" ref="F55">INDEX($D$86:$AV$128,$C125,F$73)</f>
        <v>24.446999999999999</v>
      </c>
      <c r="G55" s="55" cm="1">
        <f t="array" ref="G55">INDEX($D$86:$AV$128,$C125,G$73)</f>
        <v>240.905</v>
      </c>
      <c r="H55" s="52"/>
      <c r="I55" s="56" t="str" cm="1">
        <f t="array" ref="I55">HYPERLINK(TEXT("#"&amp;INDEX($D$138:$AV$180,$C177,C$73),),INDEX($D$138:$AV$180,$C177,C$73))</f>
        <v>A125244350F</v>
      </c>
      <c r="J55" s="56" t="str" cm="1">
        <f t="array" ref="J55">HYPERLINK(TEXT("#"&amp;INDEX($D$138:$AV$180,$C177,D$73),),INDEX($D$138:$AV$180,$C177,D$73))</f>
        <v>A125239598R</v>
      </c>
      <c r="K55" s="56" t="str" cm="1">
        <f t="array" ref="K55">HYPERLINK(TEXT("#"&amp;INDEX($D$138:$AV$180,$C177,E$73),),INDEX($D$138:$AV$180,$C177,E$73))</f>
        <v>A125246726C</v>
      </c>
      <c r="L55" s="56" t="str" cm="1">
        <f t="array" ref="L55">HYPERLINK(TEXT("#"&amp;INDEX($D$138:$AV$180,$C177,F$73),),INDEX($D$138:$AV$180,$C177,F$73))</f>
        <v>A125249102K</v>
      </c>
      <c r="M55" s="56" t="str" cm="1">
        <f t="array" ref="M55">HYPERLINK(TEXT("#"&amp;INDEX($D$138:$AV$180,$C177,G$73),),INDEX($D$138:$AV$180,$C177,G$73))</f>
        <v>A125241974X</v>
      </c>
      <c r="N55" s="52"/>
      <c r="O55" s="52"/>
      <c r="P55" s="52"/>
      <c r="Q55" s="52"/>
      <c r="R55" s="52"/>
      <c r="S55" s="52"/>
      <c r="T55" s="52"/>
      <c r="U55" s="52"/>
      <c r="V55" s="52"/>
    </row>
    <row r="56" spans="1:23">
      <c r="A56" s="53"/>
      <c r="B56" s="54" t="s">
        <v>4677</v>
      </c>
      <c r="C56" s="55" cm="1">
        <f t="array" ref="C56">INDEX($D$86:$AV$128,$C126,C$73)</f>
        <v>36.851999999999997</v>
      </c>
      <c r="D56" s="55" cm="1">
        <f t="array" ref="D56">INDEX($D$86:$AV$128,$C126,D$73)</f>
        <v>32.085999999999999</v>
      </c>
      <c r="E56" s="55" cm="1">
        <f t="array" ref="E56">INDEX($D$86:$AV$128,$C126,E$73)</f>
        <v>68.938000000000002</v>
      </c>
      <c r="F56" s="55" cm="1">
        <f t="array" ref="F56">INDEX($D$86:$AV$128,$C126,F$73)</f>
        <v>6.931</v>
      </c>
      <c r="G56" s="55" cm="1">
        <f t="array" ref="G56">INDEX($D$86:$AV$128,$C126,G$73)</f>
        <v>75.87</v>
      </c>
      <c r="H56" s="52"/>
      <c r="I56" s="56" t="str" cm="1">
        <f t="array" ref="I56">HYPERLINK(TEXT("#"&amp;INDEX($D$138:$AV$180,$C178,C$73),),INDEX($D$138:$AV$180,$C178,C$73))</f>
        <v>A125244386J</v>
      </c>
      <c r="J56" s="56" t="str" cm="1">
        <f t="array" ref="J56">HYPERLINK(TEXT("#"&amp;INDEX($D$138:$AV$180,$C178,D$73),),INDEX($D$138:$AV$180,$C178,D$73))</f>
        <v>A125239634L</v>
      </c>
      <c r="K56" s="56" t="str" cm="1">
        <f t="array" ref="K56">HYPERLINK(TEXT("#"&amp;INDEX($D$138:$AV$180,$C178,E$73),),INDEX($D$138:$AV$180,$C178,E$73))</f>
        <v>A125246762L</v>
      </c>
      <c r="L56" s="56" t="str" cm="1">
        <f t="array" ref="L56">HYPERLINK(TEXT("#"&amp;INDEX($D$138:$AV$180,$C178,F$73),),INDEX($D$138:$AV$180,$C178,F$73))</f>
        <v>A125249138L</v>
      </c>
      <c r="M56" s="56" t="str" cm="1">
        <f t="array" ref="M56">HYPERLINK(TEXT("#"&amp;INDEX($D$138:$AV$180,$C178,G$73),),INDEX($D$138:$AV$180,$C178,G$73))</f>
        <v>A125242010X</v>
      </c>
      <c r="N56" s="52"/>
      <c r="O56" s="52"/>
      <c r="P56" s="52"/>
      <c r="Q56" s="52"/>
      <c r="R56" s="52"/>
      <c r="S56" s="52"/>
      <c r="T56" s="52"/>
      <c r="U56" s="52"/>
      <c r="V56" s="52"/>
    </row>
    <row r="57" spans="1:23">
      <c r="A57" s="53"/>
      <c r="B57" s="54" t="s">
        <v>4678</v>
      </c>
      <c r="C57" s="55" cm="1">
        <f t="array" ref="C57">INDEX($D$86:$AV$128,$C127,C$73)</f>
        <v>10.435</v>
      </c>
      <c r="D57" s="55" cm="1">
        <f t="array" ref="D57">INDEX($D$86:$AV$128,$C127,D$73)</f>
        <v>5.7519999999999998</v>
      </c>
      <c r="E57" s="55" cm="1">
        <f t="array" ref="E57">INDEX($D$86:$AV$128,$C127,E$73)</f>
        <v>16.187000000000001</v>
      </c>
      <c r="F57" s="55" cm="1">
        <f t="array" ref="F57">INDEX($D$86:$AV$128,$C127,F$73)</f>
        <v>2.3519999999999999</v>
      </c>
      <c r="G57" s="55" cm="1">
        <f t="array" ref="G57">INDEX($D$86:$AV$128,$C127,G$73)</f>
        <v>18.539000000000001</v>
      </c>
      <c r="H57" s="52"/>
      <c r="I57" s="56" t="str" cm="1">
        <f t="array" ref="I57">HYPERLINK(TEXT("#"&amp;INDEX($D$138:$AV$180,$C179,C$73),),INDEX($D$138:$AV$180,$C179,C$73))</f>
        <v>A125244370R</v>
      </c>
      <c r="J57" s="56" t="str" cm="1">
        <f t="array" ref="J57">HYPERLINK(TEXT("#"&amp;INDEX($D$138:$AV$180,$C179,D$73),),INDEX($D$138:$AV$180,$C179,D$73))</f>
        <v>A125239618L</v>
      </c>
      <c r="K57" s="56" t="str" cm="1">
        <f t="array" ref="K57">HYPERLINK(TEXT("#"&amp;INDEX($D$138:$AV$180,$C179,E$73),),INDEX($D$138:$AV$180,$C179,E$73))</f>
        <v>A125246746L</v>
      </c>
      <c r="L57" s="56" t="str" cm="1">
        <f t="array" ref="L57">HYPERLINK(TEXT("#"&amp;INDEX($D$138:$AV$180,$C179,F$73),),INDEX($D$138:$AV$180,$C179,F$73))</f>
        <v>A125249122V</v>
      </c>
      <c r="M57" s="56" t="str" cm="1">
        <f t="array" ref="M57">HYPERLINK(TEXT("#"&amp;INDEX($D$138:$AV$180,$C179,G$73),),INDEX($D$138:$AV$180,$C179,G$73))</f>
        <v>A125241994J</v>
      </c>
      <c r="N57" s="52"/>
      <c r="O57" s="52"/>
      <c r="P57" s="52"/>
      <c r="Q57" s="52"/>
      <c r="R57" s="52"/>
      <c r="S57" s="52"/>
      <c r="T57" s="52"/>
      <c r="U57" s="52"/>
      <c r="V57" s="52"/>
    </row>
    <row r="58" spans="1:23">
      <c r="A58" s="49" t="s">
        <v>4661</v>
      </c>
      <c r="B58" s="59"/>
      <c r="C58" s="58" cm="1">
        <f t="array" ref="C58">INDEX($D$86:$AV$128,$C128,C$73)</f>
        <v>244.98500000000001</v>
      </c>
      <c r="D58" s="58" cm="1">
        <f t="array" ref="D58">INDEX($D$86:$AV$128,$C128,D$73)</f>
        <v>285.12900000000002</v>
      </c>
      <c r="E58" s="58" cm="1">
        <f t="array" ref="E58">INDEX($D$86:$AV$128,$C128,E$73)</f>
        <v>530.11400000000003</v>
      </c>
      <c r="F58" s="58" cm="1">
        <f t="array" ref="F58">INDEX($D$86:$AV$128,$C128,F$73)</f>
        <v>61.935000000000002</v>
      </c>
      <c r="G58" s="58" cm="1">
        <f t="array" ref="G58">INDEX($D$86:$AV$128,$C128,G$73)</f>
        <v>592.04999999999995</v>
      </c>
      <c r="H58" s="52"/>
      <c r="I58" s="56" t="str" cm="1">
        <f t="array" ref="I58">HYPERLINK(TEXT("#"&amp;INDEX($D$138:$AV$180,$C180,C$73),),INDEX($D$138:$AV$180,$C180,C$73))</f>
        <v>A125244390X</v>
      </c>
      <c r="J58" s="56" t="str" cm="1">
        <f t="array" ref="J58">HYPERLINK(TEXT("#"&amp;INDEX($D$138:$AV$180,$C180,D$73),),INDEX($D$138:$AV$180,$C180,D$73))</f>
        <v>A125239638W</v>
      </c>
      <c r="K58" s="56" t="str" cm="1">
        <f t="array" ref="K58">HYPERLINK(TEXT("#"&amp;INDEX($D$138:$AV$180,$C180,E$73),),INDEX($D$138:$AV$180,$C180,E$73))</f>
        <v>A125246766W</v>
      </c>
      <c r="L58" s="56" t="str" cm="1">
        <f t="array" ref="L58">HYPERLINK(TEXT("#"&amp;INDEX($D$138:$AV$180,$C180,F$73),),INDEX($D$138:$AV$180,$C180,F$73))</f>
        <v>A125249142C</v>
      </c>
      <c r="M58" s="56" t="str" cm="1">
        <f t="array" ref="M58">HYPERLINK(TEXT("#"&amp;INDEX($D$138:$AV$180,$C180,G$73),),INDEX($D$138:$AV$180,$C180,G$73))</f>
        <v>A125242014J</v>
      </c>
      <c r="N58" s="52"/>
      <c r="O58" s="52"/>
      <c r="P58" s="52"/>
      <c r="Q58" s="52"/>
      <c r="R58" s="52"/>
      <c r="S58" s="52"/>
      <c r="T58" s="52"/>
      <c r="U58" s="52"/>
      <c r="V58" s="52"/>
    </row>
    <row r="59" spans="1:23">
      <c r="A59" s="60"/>
      <c r="B59" s="61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</row>
    <row r="60" spans="1:23">
      <c r="A60" s="60"/>
      <c r="B60" s="61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</row>
    <row r="61" spans="1:23">
      <c r="A61" s="62" t="str">
        <f ca="1">Contents!B27</f>
        <v>© Commonwealth of Australia 2024</v>
      </c>
      <c r="B61" s="63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</row>
    <row r="62" spans="1:23">
      <c r="A62" s="62"/>
      <c r="B62" s="63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</row>
    <row r="63" spans="1:23" hidden="1">
      <c r="A63" s="64"/>
      <c r="B63" s="65" t="s">
        <v>4691</v>
      </c>
      <c r="C63" s="66">
        <v>1</v>
      </c>
      <c r="D63" s="67"/>
      <c r="E63" s="67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</row>
    <row r="64" spans="1:23" hidden="1">
      <c r="A64" s="64"/>
      <c r="B64" s="65" t="s">
        <v>4692</v>
      </c>
      <c r="C64" s="66">
        <v>6</v>
      </c>
      <c r="D64" s="67"/>
      <c r="E64" s="67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</row>
    <row r="65" spans="1:48" hidden="1">
      <c r="A65" s="64"/>
      <c r="B65" s="65" t="s">
        <v>4693</v>
      </c>
      <c r="C65" s="66">
        <v>11</v>
      </c>
      <c r="D65" s="67"/>
      <c r="E65" s="67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</row>
    <row r="66" spans="1:48" hidden="1">
      <c r="A66" s="64"/>
      <c r="B66" s="65" t="s">
        <v>4694</v>
      </c>
      <c r="C66" s="66">
        <v>16</v>
      </c>
      <c r="D66" s="67"/>
      <c r="E66" s="67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</row>
    <row r="67" spans="1:48" hidden="1">
      <c r="A67" s="64"/>
      <c r="B67" s="65" t="s">
        <v>4695</v>
      </c>
      <c r="C67" s="66">
        <v>21</v>
      </c>
      <c r="D67" s="67"/>
      <c r="E67" s="67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</row>
    <row r="68" spans="1:48" hidden="1">
      <c r="A68" s="64"/>
      <c r="B68" s="65" t="s">
        <v>4696</v>
      </c>
      <c r="C68" s="66">
        <v>26</v>
      </c>
      <c r="D68" s="67"/>
      <c r="E68" s="67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</row>
    <row r="69" spans="1:48" hidden="1">
      <c r="A69" s="64"/>
      <c r="B69" s="65" t="s">
        <v>4697</v>
      </c>
      <c r="C69" s="66">
        <v>31</v>
      </c>
      <c r="D69" s="67"/>
      <c r="E69" s="67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</row>
    <row r="70" spans="1:48" hidden="1">
      <c r="A70" s="64"/>
      <c r="B70" s="65" t="s">
        <v>4698</v>
      </c>
      <c r="C70" s="66">
        <v>36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</row>
    <row r="71" spans="1:48" hidden="1">
      <c r="A71" s="64"/>
      <c r="B71" s="65" t="s">
        <v>4699</v>
      </c>
      <c r="C71" s="66">
        <v>41</v>
      </c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</row>
    <row r="72" spans="1:48" hidden="1">
      <c r="A72" s="64"/>
      <c r="B72" s="63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</row>
    <row r="73" spans="1:48" hidden="1">
      <c r="A73" s="64"/>
      <c r="B73" s="63"/>
      <c r="C73" s="66">
        <f>VLOOKUP(C10,B63:C71,2,FALSE)</f>
        <v>1</v>
      </c>
      <c r="D73" s="66">
        <f>C73+1</f>
        <v>2</v>
      </c>
      <c r="E73" s="66">
        <f>D73+1</f>
        <v>3</v>
      </c>
      <c r="F73" s="66">
        <f t="shared" ref="F73:G73" si="0">E73+1</f>
        <v>4</v>
      </c>
      <c r="G73" s="66">
        <f t="shared" si="0"/>
        <v>5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</row>
    <row r="74" spans="1:48" hidden="1">
      <c r="A74" s="64"/>
      <c r="B74" s="63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</row>
    <row r="75" spans="1:48" hidden="1">
      <c r="A75" s="64"/>
      <c r="B75" s="63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</row>
    <row r="76" spans="1:48" hidden="1">
      <c r="A76" s="64"/>
      <c r="B76" s="63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</row>
    <row r="77" spans="1:48" hidden="1">
      <c r="A77" s="64"/>
      <c r="B77" s="63"/>
      <c r="C77" s="63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</row>
    <row r="78" spans="1:48" hidden="1">
      <c r="A78" s="64"/>
      <c r="B78" s="63"/>
      <c r="C78" s="63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</row>
    <row r="79" spans="1:48" hidden="1">
      <c r="A79" s="64"/>
      <c r="B79" s="63"/>
      <c r="C79" s="63"/>
      <c r="D79" s="66">
        <v>1</v>
      </c>
      <c r="E79" s="66">
        <v>2</v>
      </c>
      <c r="F79" s="66">
        <v>3</v>
      </c>
      <c r="G79" s="66">
        <v>4</v>
      </c>
      <c r="H79" s="66">
        <v>5</v>
      </c>
      <c r="I79" s="66">
        <v>6</v>
      </c>
      <c r="J79" s="66">
        <v>7</v>
      </c>
      <c r="K79" s="66">
        <v>8</v>
      </c>
      <c r="L79" s="66">
        <v>9</v>
      </c>
      <c r="M79" s="66">
        <v>10</v>
      </c>
      <c r="N79" s="66">
        <v>11</v>
      </c>
      <c r="O79" s="66">
        <v>12</v>
      </c>
      <c r="P79" s="66">
        <v>13</v>
      </c>
      <c r="Q79" s="66">
        <v>14</v>
      </c>
      <c r="R79" s="66">
        <v>15</v>
      </c>
      <c r="S79" s="66">
        <v>16</v>
      </c>
      <c r="T79" s="66">
        <v>17</v>
      </c>
      <c r="U79" s="66">
        <v>18</v>
      </c>
      <c r="V79" s="66">
        <v>19</v>
      </c>
      <c r="W79" s="66">
        <v>20</v>
      </c>
      <c r="X79" s="66">
        <v>21</v>
      </c>
      <c r="Y79" s="66">
        <v>22</v>
      </c>
      <c r="Z79" s="66">
        <v>23</v>
      </c>
      <c r="AA79" s="66">
        <v>24</v>
      </c>
      <c r="AB79" s="66">
        <v>25</v>
      </c>
      <c r="AC79" s="66">
        <v>26</v>
      </c>
      <c r="AD79" s="66">
        <v>27</v>
      </c>
      <c r="AE79" s="66">
        <v>28</v>
      </c>
      <c r="AF79" s="66">
        <v>29</v>
      </c>
      <c r="AG79" s="66">
        <v>30</v>
      </c>
      <c r="AH79" s="66">
        <v>31</v>
      </c>
      <c r="AI79" s="66">
        <v>32</v>
      </c>
      <c r="AJ79" s="66">
        <v>33</v>
      </c>
      <c r="AK79" s="66">
        <v>34</v>
      </c>
      <c r="AL79" s="66">
        <v>35</v>
      </c>
      <c r="AM79" s="66">
        <v>36</v>
      </c>
      <c r="AN79" s="66">
        <v>37</v>
      </c>
      <c r="AO79" s="66">
        <v>38</v>
      </c>
      <c r="AP79" s="66">
        <v>39</v>
      </c>
      <c r="AQ79" s="66">
        <v>40</v>
      </c>
      <c r="AR79" s="66">
        <v>41</v>
      </c>
      <c r="AS79" s="66">
        <v>42</v>
      </c>
      <c r="AT79" s="66">
        <v>43</v>
      </c>
      <c r="AU79" s="66">
        <v>44</v>
      </c>
      <c r="AV79" s="66">
        <v>45</v>
      </c>
    </row>
    <row r="80" spans="1:48" ht="15" hidden="1" customHeight="1">
      <c r="A80" s="36"/>
      <c r="B80" s="36"/>
      <c r="C80" s="36"/>
      <c r="D80" s="84" t="s">
        <v>4691</v>
      </c>
      <c r="E80" s="84"/>
      <c r="F80" s="84"/>
      <c r="G80" s="84"/>
      <c r="H80" s="84"/>
      <c r="I80" s="84" t="s">
        <v>4692</v>
      </c>
      <c r="J80" s="84"/>
      <c r="K80" s="84"/>
      <c r="L80" s="84"/>
      <c r="M80" s="84"/>
      <c r="N80" s="84" t="s">
        <v>4693</v>
      </c>
      <c r="O80" s="84"/>
      <c r="P80" s="84"/>
      <c r="Q80" s="84"/>
      <c r="R80" s="84"/>
      <c r="S80" s="84" t="s">
        <v>4694</v>
      </c>
      <c r="T80" s="84"/>
      <c r="U80" s="84"/>
      <c r="V80" s="84"/>
      <c r="W80" s="84"/>
      <c r="X80" s="84" t="s">
        <v>4695</v>
      </c>
      <c r="Y80" s="84"/>
      <c r="Z80" s="84"/>
      <c r="AA80" s="84"/>
      <c r="AB80" s="84"/>
      <c r="AC80" s="84" t="s">
        <v>4696</v>
      </c>
      <c r="AD80" s="84"/>
      <c r="AE80" s="84"/>
      <c r="AF80" s="84"/>
      <c r="AG80" s="84"/>
      <c r="AH80" s="84" t="s">
        <v>4697</v>
      </c>
      <c r="AI80" s="84"/>
      <c r="AJ80" s="84"/>
      <c r="AK80" s="84"/>
      <c r="AL80" s="84"/>
      <c r="AM80" s="84" t="s">
        <v>4698</v>
      </c>
      <c r="AN80" s="84"/>
      <c r="AO80" s="84"/>
      <c r="AP80" s="84"/>
      <c r="AQ80" s="84"/>
      <c r="AR80" s="84" t="s">
        <v>4700</v>
      </c>
      <c r="AS80" s="84"/>
      <c r="AT80" s="84"/>
      <c r="AU80" s="84"/>
      <c r="AV80" s="84"/>
    </row>
    <row r="81" spans="1:48" hidden="1">
      <c r="A81" s="36"/>
      <c r="B81" s="36"/>
      <c r="C81" s="36"/>
      <c r="D81" s="85" t="s">
        <v>4659</v>
      </c>
      <c r="E81" s="85"/>
      <c r="F81" s="85"/>
      <c r="G81" s="87" t="s">
        <v>4660</v>
      </c>
      <c r="H81" s="87" t="s">
        <v>4661</v>
      </c>
      <c r="I81" s="85" t="s">
        <v>4659</v>
      </c>
      <c r="J81" s="85"/>
      <c r="K81" s="85"/>
      <c r="L81" s="87" t="s">
        <v>4660</v>
      </c>
      <c r="M81" s="87" t="s">
        <v>4661</v>
      </c>
      <c r="N81" s="85" t="s">
        <v>4659</v>
      </c>
      <c r="O81" s="85"/>
      <c r="P81" s="85"/>
      <c r="Q81" s="87" t="s">
        <v>4660</v>
      </c>
      <c r="R81" s="87" t="s">
        <v>4661</v>
      </c>
      <c r="S81" s="85" t="s">
        <v>4659</v>
      </c>
      <c r="T81" s="85"/>
      <c r="U81" s="85"/>
      <c r="V81" s="87" t="s">
        <v>4660</v>
      </c>
      <c r="W81" s="87" t="s">
        <v>4661</v>
      </c>
      <c r="X81" s="85" t="s">
        <v>4659</v>
      </c>
      <c r="Y81" s="85"/>
      <c r="Z81" s="85"/>
      <c r="AA81" s="87" t="s">
        <v>4660</v>
      </c>
      <c r="AB81" s="87" t="s">
        <v>4661</v>
      </c>
      <c r="AC81" s="85" t="s">
        <v>4659</v>
      </c>
      <c r="AD81" s="85"/>
      <c r="AE81" s="85"/>
      <c r="AF81" s="87" t="s">
        <v>4660</v>
      </c>
      <c r="AG81" s="87" t="s">
        <v>4661</v>
      </c>
      <c r="AH81" s="85" t="s">
        <v>4659</v>
      </c>
      <c r="AI81" s="85"/>
      <c r="AJ81" s="85"/>
      <c r="AK81" s="87" t="s">
        <v>4660</v>
      </c>
      <c r="AL81" s="87" t="s">
        <v>4661</v>
      </c>
      <c r="AM81" s="85" t="s">
        <v>4659</v>
      </c>
      <c r="AN81" s="85"/>
      <c r="AO81" s="85"/>
      <c r="AP81" s="87" t="s">
        <v>4660</v>
      </c>
      <c r="AQ81" s="87" t="s">
        <v>4661</v>
      </c>
      <c r="AR81" s="85" t="s">
        <v>4659</v>
      </c>
      <c r="AS81" s="85"/>
      <c r="AT81" s="85"/>
      <c r="AU81" s="87" t="s">
        <v>4660</v>
      </c>
      <c r="AV81" s="87" t="s">
        <v>4661</v>
      </c>
    </row>
    <row r="82" spans="1:48" ht="56.25" hidden="1">
      <c r="A82" s="36"/>
      <c r="B82" s="36"/>
      <c r="C82" s="36"/>
      <c r="D82" s="44" t="s">
        <v>4662</v>
      </c>
      <c r="E82" s="44" t="s">
        <v>4663</v>
      </c>
      <c r="F82" s="42" t="s">
        <v>4661</v>
      </c>
      <c r="G82" s="86"/>
      <c r="H82" s="86"/>
      <c r="I82" s="44" t="s">
        <v>4662</v>
      </c>
      <c r="J82" s="44" t="s">
        <v>4663</v>
      </c>
      <c r="K82" s="42" t="s">
        <v>4661</v>
      </c>
      <c r="L82" s="86"/>
      <c r="M82" s="86"/>
      <c r="N82" s="44" t="s">
        <v>4662</v>
      </c>
      <c r="O82" s="44" t="s">
        <v>4663</v>
      </c>
      <c r="P82" s="42" t="s">
        <v>4661</v>
      </c>
      <c r="Q82" s="86"/>
      <c r="R82" s="86"/>
      <c r="S82" s="44" t="s">
        <v>4662</v>
      </c>
      <c r="T82" s="44" t="s">
        <v>4663</v>
      </c>
      <c r="U82" s="42" t="s">
        <v>4661</v>
      </c>
      <c r="V82" s="86"/>
      <c r="W82" s="86"/>
      <c r="X82" s="44" t="s">
        <v>4662</v>
      </c>
      <c r="Y82" s="44" t="s">
        <v>4663</v>
      </c>
      <c r="Z82" s="42" t="s">
        <v>4661</v>
      </c>
      <c r="AA82" s="86"/>
      <c r="AB82" s="86"/>
      <c r="AC82" s="44" t="s">
        <v>4662</v>
      </c>
      <c r="AD82" s="44" t="s">
        <v>4663</v>
      </c>
      <c r="AE82" s="42" t="s">
        <v>4661</v>
      </c>
      <c r="AF82" s="86"/>
      <c r="AG82" s="86"/>
      <c r="AH82" s="44" t="s">
        <v>4662</v>
      </c>
      <c r="AI82" s="44" t="s">
        <v>4663</v>
      </c>
      <c r="AJ82" s="42" t="s">
        <v>4661</v>
      </c>
      <c r="AK82" s="86"/>
      <c r="AL82" s="86"/>
      <c r="AM82" s="44" t="s">
        <v>4662</v>
      </c>
      <c r="AN82" s="44" t="s">
        <v>4663</v>
      </c>
      <c r="AO82" s="42" t="s">
        <v>4661</v>
      </c>
      <c r="AP82" s="86"/>
      <c r="AQ82" s="86"/>
      <c r="AR82" s="44" t="s">
        <v>4662</v>
      </c>
      <c r="AS82" s="44" t="s">
        <v>4663</v>
      </c>
      <c r="AT82" s="42" t="s">
        <v>4661</v>
      </c>
      <c r="AU82" s="86"/>
      <c r="AV82" s="86"/>
    </row>
    <row r="83" spans="1:48" hidden="1">
      <c r="A83" s="36"/>
      <c r="B83" s="36"/>
      <c r="C83" s="36"/>
      <c r="D83" s="45" t="s">
        <v>4664</v>
      </c>
      <c r="E83" s="45" t="s">
        <v>4664</v>
      </c>
      <c r="F83" s="45" t="s">
        <v>4664</v>
      </c>
      <c r="G83" s="45" t="s">
        <v>4664</v>
      </c>
      <c r="H83" s="45" t="s">
        <v>4664</v>
      </c>
      <c r="I83" s="45" t="s">
        <v>4664</v>
      </c>
      <c r="J83" s="45" t="s">
        <v>4664</v>
      </c>
      <c r="K83" s="45" t="s">
        <v>4664</v>
      </c>
      <c r="L83" s="45" t="s">
        <v>4664</v>
      </c>
      <c r="M83" s="45" t="s">
        <v>4664</v>
      </c>
      <c r="N83" s="45" t="s">
        <v>4664</v>
      </c>
      <c r="O83" s="45" t="s">
        <v>4664</v>
      </c>
      <c r="P83" s="45" t="s">
        <v>4664</v>
      </c>
      <c r="Q83" s="45" t="s">
        <v>4664</v>
      </c>
      <c r="R83" s="45" t="s">
        <v>4664</v>
      </c>
      <c r="S83" s="45" t="s">
        <v>4664</v>
      </c>
      <c r="T83" s="45" t="s">
        <v>4664</v>
      </c>
      <c r="U83" s="45" t="s">
        <v>4664</v>
      </c>
      <c r="V83" s="45" t="s">
        <v>4664</v>
      </c>
      <c r="W83" s="45" t="s">
        <v>4664</v>
      </c>
      <c r="X83" s="45" t="s">
        <v>4664</v>
      </c>
      <c r="Y83" s="45" t="s">
        <v>4664</v>
      </c>
      <c r="Z83" s="45" t="s">
        <v>4664</v>
      </c>
      <c r="AA83" s="45" t="s">
        <v>4664</v>
      </c>
      <c r="AB83" s="45" t="s">
        <v>4664</v>
      </c>
      <c r="AC83" s="45" t="s">
        <v>4664</v>
      </c>
      <c r="AD83" s="45" t="s">
        <v>4664</v>
      </c>
      <c r="AE83" s="45" t="s">
        <v>4664</v>
      </c>
      <c r="AF83" s="45" t="s">
        <v>4664</v>
      </c>
      <c r="AG83" s="45" t="s">
        <v>4664</v>
      </c>
      <c r="AH83" s="45" t="s">
        <v>4664</v>
      </c>
      <c r="AI83" s="45" t="s">
        <v>4664</v>
      </c>
      <c r="AJ83" s="45" t="s">
        <v>4664</v>
      </c>
      <c r="AK83" s="45" t="s">
        <v>4664</v>
      </c>
      <c r="AL83" s="45" t="s">
        <v>4664</v>
      </c>
      <c r="AM83" s="45" t="s">
        <v>4664</v>
      </c>
      <c r="AN83" s="45" t="s">
        <v>4664</v>
      </c>
      <c r="AO83" s="45" t="s">
        <v>4664</v>
      </c>
      <c r="AP83" s="45" t="s">
        <v>4664</v>
      </c>
      <c r="AQ83" s="45" t="s">
        <v>4664</v>
      </c>
      <c r="AR83" s="45" t="s">
        <v>4664</v>
      </c>
      <c r="AS83" s="45" t="s">
        <v>4664</v>
      </c>
      <c r="AT83" s="45" t="s">
        <v>4664</v>
      </c>
      <c r="AU83" s="45" t="s">
        <v>4664</v>
      </c>
      <c r="AV83" s="45" t="s">
        <v>4664</v>
      </c>
    </row>
    <row r="84" spans="1:48" hidden="1">
      <c r="A84" s="46" t="s">
        <v>4665</v>
      </c>
      <c r="B84" s="46"/>
      <c r="C84" s="36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</row>
    <row r="85" spans="1:48" hidden="1">
      <c r="A85" s="49" t="s">
        <v>4666</v>
      </c>
      <c r="B85" s="50"/>
      <c r="C85" s="36"/>
      <c r="D85" s="45"/>
      <c r="E85" s="45"/>
      <c r="F85" s="45"/>
      <c r="G85" s="48"/>
      <c r="H85" s="70"/>
      <c r="I85" s="45"/>
      <c r="J85" s="45"/>
      <c r="K85" s="45"/>
      <c r="L85" s="48"/>
      <c r="M85" s="70"/>
      <c r="N85" s="45"/>
      <c r="O85" s="45"/>
      <c r="P85" s="45"/>
      <c r="Q85" s="48"/>
      <c r="R85" s="70"/>
      <c r="S85" s="45"/>
      <c r="T85" s="45"/>
      <c r="U85" s="45"/>
      <c r="V85" s="48"/>
      <c r="W85" s="70"/>
      <c r="X85" s="45"/>
      <c r="Y85" s="45"/>
      <c r="Z85" s="45"/>
      <c r="AA85" s="48"/>
      <c r="AB85" s="70"/>
      <c r="AC85" s="45"/>
      <c r="AD85" s="45"/>
      <c r="AE85" s="45"/>
      <c r="AF85" s="48"/>
      <c r="AG85" s="70"/>
      <c r="AH85" s="45"/>
      <c r="AI85" s="45"/>
      <c r="AJ85" s="45"/>
      <c r="AK85" s="48"/>
      <c r="AL85" s="70"/>
      <c r="AM85" s="45"/>
      <c r="AN85" s="45"/>
      <c r="AO85" s="45"/>
      <c r="AP85" s="48"/>
      <c r="AQ85" s="70"/>
      <c r="AR85" s="45"/>
      <c r="AS85" s="45"/>
      <c r="AT85" s="45"/>
      <c r="AU85" s="48"/>
      <c r="AV85" s="70"/>
    </row>
    <row r="86" spans="1:48" hidden="1">
      <c r="A86" s="53"/>
      <c r="B86" s="54" t="s">
        <v>4667</v>
      </c>
      <c r="C86" s="65">
        <v>1</v>
      </c>
      <c r="D86" s="55">
        <f>A125232494V_Latest</f>
        <v>356.88900000000001</v>
      </c>
      <c r="E86" s="55">
        <f>A125227742X_Latest</f>
        <v>409.83800000000002</v>
      </c>
      <c r="F86" s="55">
        <f>A125234870X_Latest</f>
        <v>766.726</v>
      </c>
      <c r="G86" s="55">
        <f>A125237246X_Latest</f>
        <v>74.635999999999996</v>
      </c>
      <c r="H86" s="55">
        <f>A125230118C_Latest</f>
        <v>841.36199999999997</v>
      </c>
      <c r="I86" s="55">
        <f>A125232758L_Latest</f>
        <v>97.828999999999994</v>
      </c>
      <c r="J86" s="55">
        <f>A125228006V_Latest</f>
        <v>127.146</v>
      </c>
      <c r="K86" s="55">
        <f>A125235134V_Latest</f>
        <v>224.97399999999999</v>
      </c>
      <c r="L86" s="55">
        <f>A125237510X_Latest</f>
        <v>25.178000000000001</v>
      </c>
      <c r="M86" s="55">
        <f>A125230382R_Latest</f>
        <v>250.15199999999999</v>
      </c>
      <c r="N86" s="55">
        <f>A125232582V_Latest</f>
        <v>110.652</v>
      </c>
      <c r="O86" s="55">
        <f>A125227830X_Latest</f>
        <v>103.265</v>
      </c>
      <c r="P86" s="55">
        <f>A125234958T_Latest</f>
        <v>213.91800000000001</v>
      </c>
      <c r="Q86" s="55">
        <f>A125237334X_Latest</f>
        <v>17.373000000000001</v>
      </c>
      <c r="R86" s="55">
        <f>A125230206C_Latest</f>
        <v>231.29</v>
      </c>
      <c r="S86" s="55">
        <f>A125232802K_Latest</f>
        <v>72.994</v>
      </c>
      <c r="T86" s="55">
        <f>A125228050C_Latest</f>
        <v>91.281000000000006</v>
      </c>
      <c r="U86" s="55">
        <f>A125235178W_Latest</f>
        <v>164.27600000000001</v>
      </c>
      <c r="V86" s="55">
        <f>A125237554A_Latest</f>
        <v>15.994</v>
      </c>
      <c r="W86" s="55">
        <f>A125230426F_Latest</f>
        <v>180.27</v>
      </c>
      <c r="X86" s="55">
        <f>A125232846L_Latest</f>
        <v>25.948</v>
      </c>
      <c r="Y86" s="55">
        <f>A125228094F_Latest</f>
        <v>30.731000000000002</v>
      </c>
      <c r="Z86" s="55">
        <f>A125235222V_Latest</f>
        <v>56.679000000000002</v>
      </c>
      <c r="AA86" s="55">
        <f>A125237598C_Latest</f>
        <v>4.6929999999999996</v>
      </c>
      <c r="AB86" s="55">
        <f>A125230470R_Latest</f>
        <v>61.372</v>
      </c>
      <c r="AC86" s="55">
        <f>A125232626K_Latest</f>
        <v>33.200000000000003</v>
      </c>
      <c r="AD86" s="55">
        <f>A125227874A_Latest</f>
        <v>41.023000000000003</v>
      </c>
      <c r="AE86" s="55">
        <f>A125235002T_Latest</f>
        <v>74.221999999999994</v>
      </c>
      <c r="AF86" s="55">
        <f>A125237378A_Latest</f>
        <v>8.2509999999999994</v>
      </c>
      <c r="AG86" s="55">
        <f>A125230250L_Latest</f>
        <v>82.472999999999999</v>
      </c>
      <c r="AH86" s="55">
        <f>A125232670V_Latest</f>
        <v>8.1509999999999998</v>
      </c>
      <c r="AI86" s="55">
        <f>A125227918T_Latest</f>
        <v>9.6660000000000004</v>
      </c>
      <c r="AJ86" s="55">
        <f>A125235046V_Latest</f>
        <v>17.817</v>
      </c>
      <c r="AK86" s="55">
        <f>A125237422X_Latest</f>
        <v>1.3120000000000001</v>
      </c>
      <c r="AL86" s="55">
        <f>A125230294R_Latest</f>
        <v>19.13</v>
      </c>
      <c r="AM86" s="55">
        <f>A125232714K_Latest</f>
        <v>2.2749999999999999</v>
      </c>
      <c r="AN86" s="55">
        <f>A125227962A_Latest</f>
        <v>1.923</v>
      </c>
      <c r="AO86" s="55">
        <f>A125235090C_Latest</f>
        <v>4.1980000000000004</v>
      </c>
      <c r="AP86" s="55">
        <f>A125237466A_Latest</f>
        <v>0.46100000000000002</v>
      </c>
      <c r="AQ86" s="55">
        <f>A125230338F_Latest</f>
        <v>4.6580000000000004</v>
      </c>
      <c r="AR86" s="55">
        <f>A125232538K_Latest</f>
        <v>5.8390000000000004</v>
      </c>
      <c r="AS86" s="55">
        <f>A125227786A_Latest</f>
        <v>4.8029999999999999</v>
      </c>
      <c r="AT86" s="55">
        <f>A125234914R_Latest</f>
        <v>10.641999999999999</v>
      </c>
      <c r="AU86" s="55">
        <f>A125237290J_Latest</f>
        <v>1.3740000000000001</v>
      </c>
      <c r="AV86" s="55">
        <f>A125230162L_Latest</f>
        <v>12.016</v>
      </c>
    </row>
    <row r="87" spans="1:48" hidden="1">
      <c r="A87" s="53"/>
      <c r="B87" s="54" t="s">
        <v>4668</v>
      </c>
      <c r="C87" s="65">
        <v>2</v>
      </c>
      <c r="D87" s="55">
        <f>A125232474K_Latest</f>
        <v>62.546999999999997</v>
      </c>
      <c r="E87" s="55">
        <f>A125227722R_Latest</f>
        <v>60.57</v>
      </c>
      <c r="F87" s="55">
        <f>A125234850R_Latest</f>
        <v>123.117</v>
      </c>
      <c r="G87" s="55">
        <f>A125237226R_Latest</f>
        <v>25.352</v>
      </c>
      <c r="H87" s="55">
        <f>A125230098F_Latest</f>
        <v>148.46899999999999</v>
      </c>
      <c r="I87" s="55">
        <f>A125232738C_Latest</f>
        <v>17.640999999999998</v>
      </c>
      <c r="J87" s="55">
        <f>A125227986V_Latest</f>
        <v>18.122</v>
      </c>
      <c r="K87" s="55">
        <f>A125235114K_Latest</f>
        <v>35.764000000000003</v>
      </c>
      <c r="L87" s="55">
        <f>A125237490A_Latest</f>
        <v>8.5050000000000008</v>
      </c>
      <c r="M87" s="55">
        <f>A125230362F_Latest</f>
        <v>44.268999999999998</v>
      </c>
      <c r="N87" s="55">
        <f>A125232562K_Latest</f>
        <v>18.64</v>
      </c>
      <c r="O87" s="55">
        <f>A125227810R_Latest</f>
        <v>18.234000000000002</v>
      </c>
      <c r="P87" s="55">
        <f>A125234938J_Latest</f>
        <v>36.874000000000002</v>
      </c>
      <c r="Q87" s="55">
        <f>A125237314R_Latest</f>
        <v>7.69</v>
      </c>
      <c r="R87" s="55">
        <f>A125230186F_Latest</f>
        <v>44.564</v>
      </c>
      <c r="S87" s="55">
        <f>A125232782L_Latest</f>
        <v>12.923</v>
      </c>
      <c r="T87" s="55">
        <f>A125228030V_Latest</f>
        <v>10.603999999999999</v>
      </c>
      <c r="U87" s="55">
        <f>A125235158L_Latest</f>
        <v>23.527999999999999</v>
      </c>
      <c r="V87" s="55">
        <f>A125237534T_Latest</f>
        <v>4.5599999999999996</v>
      </c>
      <c r="W87" s="55">
        <f>A125230406W_Latest</f>
        <v>28.088000000000001</v>
      </c>
      <c r="X87" s="55">
        <f>A125232826C_Latest</f>
        <v>3.484</v>
      </c>
      <c r="Y87" s="55">
        <f>A125228074W_Latest</f>
        <v>5.8890000000000002</v>
      </c>
      <c r="Z87" s="55">
        <f>A125235202K_Latest</f>
        <v>9.3729999999999993</v>
      </c>
      <c r="AA87" s="55">
        <f>A125237578V_Latest</f>
        <v>2.766</v>
      </c>
      <c r="AB87" s="55">
        <f>A125230450F_Latest</f>
        <v>12.138999999999999</v>
      </c>
      <c r="AC87" s="55">
        <f>A125232606A_Latest</f>
        <v>7.5490000000000004</v>
      </c>
      <c r="AD87" s="55">
        <f>A125227854T_Latest</f>
        <v>5.8819999999999997</v>
      </c>
      <c r="AE87" s="55">
        <f>A125234982T_Latest</f>
        <v>13.430999999999999</v>
      </c>
      <c r="AF87" s="55">
        <f>A125237358T_Latest</f>
        <v>1.5549999999999999</v>
      </c>
      <c r="AG87" s="55">
        <f>A125230230C_Latest</f>
        <v>14.986000000000001</v>
      </c>
      <c r="AH87" s="55">
        <f>A125232650K_Latest</f>
        <v>0.995</v>
      </c>
      <c r="AI87" s="55">
        <f>A125227898V_Latest</f>
        <v>0.76800000000000002</v>
      </c>
      <c r="AJ87" s="55">
        <f>A125235026K_Latest</f>
        <v>1.7629999999999999</v>
      </c>
      <c r="AK87" s="55">
        <f>A125237402R_Latest</f>
        <v>0.21299999999999999</v>
      </c>
      <c r="AL87" s="55">
        <f>A125230274F_Latest</f>
        <v>1.976</v>
      </c>
      <c r="AM87" s="55">
        <f>A125232694L_Latest</f>
        <v>0.17100000000000001</v>
      </c>
      <c r="AN87" s="55">
        <f>A125227942T_Latest</f>
        <v>0.19700000000000001</v>
      </c>
      <c r="AO87" s="55">
        <f>A125235070V_Latest</f>
        <v>0.36799999999999999</v>
      </c>
      <c r="AP87" s="55">
        <f>A125237446T_Latest</f>
        <v>6.3E-2</v>
      </c>
      <c r="AQ87" s="55">
        <f>A125230318W_Latest</f>
        <v>0.43</v>
      </c>
      <c r="AR87" s="55">
        <f>A125232518A_Latest</f>
        <v>1.1439999999999999</v>
      </c>
      <c r="AS87" s="55">
        <f>A125227766T_Latest</f>
        <v>0.873</v>
      </c>
      <c r="AT87" s="55">
        <f>A125234894T_Latest</f>
        <v>2.0169999999999999</v>
      </c>
      <c r="AU87" s="55">
        <f>A125237270X_Latest</f>
        <v>0</v>
      </c>
      <c r="AV87" s="55">
        <f>A125230142C_Latest</f>
        <v>2.0169999999999999</v>
      </c>
    </row>
    <row r="88" spans="1:48" hidden="1">
      <c r="A88" s="49" t="s">
        <v>4669</v>
      </c>
      <c r="B88" s="50"/>
      <c r="C88" s="65">
        <v>3</v>
      </c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</row>
    <row r="89" spans="1:48" hidden="1">
      <c r="A89" s="53"/>
      <c r="B89" s="54" t="s">
        <v>4670</v>
      </c>
      <c r="C89" s="65">
        <v>4</v>
      </c>
      <c r="D89" s="55">
        <f>A125232498C_Latest</f>
        <v>121.60899999999999</v>
      </c>
      <c r="E89" s="55">
        <f>A125227746J_Latest</f>
        <v>183.31700000000001</v>
      </c>
      <c r="F89" s="55">
        <f>A125234874J_Latest</f>
        <v>304.92599999999999</v>
      </c>
      <c r="G89" s="55">
        <f>A125237250R_Latest</f>
        <v>33.182000000000002</v>
      </c>
      <c r="H89" s="55">
        <f>A125230122V_Latest</f>
        <v>338.108</v>
      </c>
      <c r="I89" s="55">
        <f>A125232762C_Latest</f>
        <v>26.175999999999998</v>
      </c>
      <c r="J89" s="55">
        <f>A125228010K_Latest</f>
        <v>53.997999999999998</v>
      </c>
      <c r="K89" s="55">
        <f>A125235138C_Latest</f>
        <v>80.173000000000002</v>
      </c>
      <c r="L89" s="55">
        <f>A125237514J_Latest</f>
        <v>11.567</v>
      </c>
      <c r="M89" s="55">
        <f>A125230386X_Latest</f>
        <v>91.741</v>
      </c>
      <c r="N89" s="55">
        <f>A125232586C_Latest</f>
        <v>36.484000000000002</v>
      </c>
      <c r="O89" s="55">
        <f>A125227834J_Latest</f>
        <v>48.406999999999996</v>
      </c>
      <c r="P89" s="55">
        <f>A125234962J_Latest</f>
        <v>84.891000000000005</v>
      </c>
      <c r="Q89" s="55">
        <f>A125237338J_Latest</f>
        <v>5.6970000000000001</v>
      </c>
      <c r="R89" s="55">
        <f>A125230210V_Latest</f>
        <v>90.587999999999994</v>
      </c>
      <c r="S89" s="55">
        <f>A125232806V_Latest</f>
        <v>26.414000000000001</v>
      </c>
      <c r="T89" s="55">
        <f>A125228054L_Latest</f>
        <v>43.042999999999999</v>
      </c>
      <c r="U89" s="55">
        <f>A125235182L_Latest</f>
        <v>69.457999999999998</v>
      </c>
      <c r="V89" s="55">
        <f>A125237558K_Latest</f>
        <v>7.734</v>
      </c>
      <c r="W89" s="55">
        <f>A125230430W_Latest</f>
        <v>77.191999999999993</v>
      </c>
      <c r="X89" s="55">
        <f>A125232850C_Latest</f>
        <v>12.531000000000001</v>
      </c>
      <c r="Y89" s="55">
        <f>A125228098R_Latest</f>
        <v>14.675000000000001</v>
      </c>
      <c r="Z89" s="55">
        <f>A125235226C_Latest</f>
        <v>27.206</v>
      </c>
      <c r="AA89" s="55">
        <f>A125237602J_Latest</f>
        <v>3.746</v>
      </c>
      <c r="AB89" s="55">
        <f>A125230474X_Latest</f>
        <v>30.952000000000002</v>
      </c>
      <c r="AC89" s="55">
        <f>A125232630A_Latest</f>
        <v>13.58</v>
      </c>
      <c r="AD89" s="55">
        <f>A125227878K_Latest</f>
        <v>16.029</v>
      </c>
      <c r="AE89" s="55">
        <f>A125235006A_Latest</f>
        <v>29.609000000000002</v>
      </c>
      <c r="AF89" s="55">
        <f>A125237382T_Latest</f>
        <v>3.2269999999999999</v>
      </c>
      <c r="AG89" s="55">
        <f>A125230254W_Latest</f>
        <v>32.835999999999999</v>
      </c>
      <c r="AH89" s="55">
        <f>A125232674C_Latest</f>
        <v>3.738</v>
      </c>
      <c r="AI89" s="55">
        <f>A125227922J_Latest</f>
        <v>4.4669999999999996</v>
      </c>
      <c r="AJ89" s="55">
        <f>A125235050K_Latest</f>
        <v>8.2050000000000001</v>
      </c>
      <c r="AK89" s="55">
        <f>A125237426J_Latest</f>
        <v>0.373</v>
      </c>
      <c r="AL89" s="55">
        <f>A125230298X_Latest</f>
        <v>8.5779999999999994</v>
      </c>
      <c r="AM89" s="55">
        <f>A125232718V_Latest</f>
        <v>0.52100000000000002</v>
      </c>
      <c r="AN89" s="55">
        <f>A125227966K_Latest</f>
        <v>0.44</v>
      </c>
      <c r="AO89" s="55">
        <f>A125235094L_Latest</f>
        <v>0.96099999999999997</v>
      </c>
      <c r="AP89" s="55">
        <f>A125237470T_Latest</f>
        <v>0.34899999999999998</v>
      </c>
      <c r="AQ89" s="55">
        <f>A125230342W_Latest</f>
        <v>1.3109999999999999</v>
      </c>
      <c r="AR89" s="55">
        <f>A125232542A_Latest</f>
        <v>2.1659999999999999</v>
      </c>
      <c r="AS89" s="55">
        <f>A125227790T_Latest</f>
        <v>2.2570000000000001</v>
      </c>
      <c r="AT89" s="55">
        <f>A125234918X_Latest</f>
        <v>4.423</v>
      </c>
      <c r="AU89" s="55">
        <f>A125237294T_Latest</f>
        <v>0.48799999999999999</v>
      </c>
      <c r="AV89" s="55">
        <f>A125230166W_Latest</f>
        <v>4.9109999999999996</v>
      </c>
    </row>
    <row r="90" spans="1:48" hidden="1">
      <c r="A90" s="53"/>
      <c r="B90" s="54" t="s">
        <v>4671</v>
      </c>
      <c r="C90" s="65">
        <v>5</v>
      </c>
      <c r="D90" s="55">
        <f>A125232502J_Latest</f>
        <v>73.256</v>
      </c>
      <c r="E90" s="55">
        <f>A125227750X_Latest</f>
        <v>73.406999999999996</v>
      </c>
      <c r="F90" s="55">
        <f>A125234878T_Latest</f>
        <v>146.66300000000001</v>
      </c>
      <c r="G90" s="55">
        <f>A125237254X_Latest</f>
        <v>9.3010000000000002</v>
      </c>
      <c r="H90" s="55">
        <f>A125230126C_Latest</f>
        <v>155.964</v>
      </c>
      <c r="I90" s="55">
        <f>A125232766L_Latest</f>
        <v>17.353999999999999</v>
      </c>
      <c r="J90" s="55">
        <f>A125228014V_Latest</f>
        <v>22.091000000000001</v>
      </c>
      <c r="K90" s="55">
        <f>A125235142V_Latest</f>
        <v>39.445</v>
      </c>
      <c r="L90" s="55">
        <f>A125237518T_Latest</f>
        <v>1.198</v>
      </c>
      <c r="M90" s="55">
        <f>A125230390R_Latest</f>
        <v>40.643000000000001</v>
      </c>
      <c r="N90" s="55">
        <f>A125232590V_Latest</f>
        <v>22.879000000000001</v>
      </c>
      <c r="O90" s="55">
        <f>A125227838T_Latest</f>
        <v>17.454999999999998</v>
      </c>
      <c r="P90" s="55">
        <f>A125234966T_Latest</f>
        <v>40.334000000000003</v>
      </c>
      <c r="Q90" s="55">
        <f>A125237342X_Latest</f>
        <v>3.0569999999999999</v>
      </c>
      <c r="R90" s="55">
        <f>A125230214C_Latest</f>
        <v>43.390999999999998</v>
      </c>
      <c r="S90" s="55">
        <f>A125232810K_Latest</f>
        <v>16.227</v>
      </c>
      <c r="T90" s="55">
        <f>A125228058W_Latest</f>
        <v>12.122999999999999</v>
      </c>
      <c r="U90" s="55">
        <f>A125235186W_Latest</f>
        <v>28.35</v>
      </c>
      <c r="V90" s="55">
        <f>A125237562A_Latest</f>
        <v>2.431</v>
      </c>
      <c r="W90" s="55">
        <f>A125230434F_Latest</f>
        <v>30.780999999999999</v>
      </c>
      <c r="X90" s="55">
        <f>A125232854L_Latest</f>
        <v>5.8470000000000004</v>
      </c>
      <c r="Y90" s="55">
        <f>A125228102V_Latest</f>
        <v>8.5500000000000007</v>
      </c>
      <c r="Z90" s="55">
        <f>A125235230V_Latest</f>
        <v>14.398</v>
      </c>
      <c r="AA90" s="55">
        <f>A125237606T_Latest</f>
        <v>0.66400000000000003</v>
      </c>
      <c r="AB90" s="55">
        <f>A125230478J_Latest</f>
        <v>15.061999999999999</v>
      </c>
      <c r="AC90" s="55">
        <f>A125232634K_Latest</f>
        <v>8.5109999999999992</v>
      </c>
      <c r="AD90" s="55">
        <f>A125227882A_Latest</f>
        <v>8.9369999999999994</v>
      </c>
      <c r="AE90" s="55">
        <f>A125235010T_Latest</f>
        <v>17.449000000000002</v>
      </c>
      <c r="AF90" s="55">
        <f>A125237386A_Latest</f>
        <v>0.999</v>
      </c>
      <c r="AG90" s="55">
        <f>A125230258F_Latest</f>
        <v>18.448</v>
      </c>
      <c r="AH90" s="55">
        <f>A125232678L_Latest</f>
        <v>1.63</v>
      </c>
      <c r="AI90" s="55">
        <f>A125227926T_Latest</f>
        <v>2.6360000000000001</v>
      </c>
      <c r="AJ90" s="55">
        <f>A125235054V_Latest</f>
        <v>4.266</v>
      </c>
      <c r="AK90" s="55">
        <f>A125237430X_Latest</f>
        <v>0.441</v>
      </c>
      <c r="AL90" s="55">
        <f>A125230302C_Latest</f>
        <v>4.7080000000000002</v>
      </c>
      <c r="AM90" s="55">
        <f>A125232722K_Latest</f>
        <v>0.41599999999999998</v>
      </c>
      <c r="AN90" s="55">
        <f>A125227970A_Latest</f>
        <v>0.53</v>
      </c>
      <c r="AO90" s="55">
        <f>A125235098W_Latest</f>
        <v>0.94699999999999995</v>
      </c>
      <c r="AP90" s="55">
        <f>A125237474A_Latest</f>
        <v>0</v>
      </c>
      <c r="AQ90" s="55">
        <f>A125230346F_Latest</f>
        <v>0.94699999999999995</v>
      </c>
      <c r="AR90" s="55">
        <f>A125232546K_Latest</f>
        <v>0.39100000000000001</v>
      </c>
      <c r="AS90" s="55">
        <f>A125227794A_Latest</f>
        <v>1.083</v>
      </c>
      <c r="AT90" s="55">
        <f>A125234922R_Latest</f>
        <v>1.4750000000000001</v>
      </c>
      <c r="AU90" s="55">
        <f>A125237298A_Latest</f>
        <v>0.51</v>
      </c>
      <c r="AV90" s="55">
        <f>A125230170L_Latest</f>
        <v>1.9850000000000001</v>
      </c>
    </row>
    <row r="91" spans="1:48" hidden="1">
      <c r="A91" s="53"/>
      <c r="B91" s="54" t="s">
        <v>4672</v>
      </c>
      <c r="C91" s="65">
        <v>6</v>
      </c>
      <c r="D91" s="55">
        <f>A125232478V_Latest</f>
        <v>132.233</v>
      </c>
      <c r="E91" s="55">
        <f>A125227726X_Latest</f>
        <v>123.69</v>
      </c>
      <c r="F91" s="55">
        <f>A125234854X_Latest</f>
        <v>255.922</v>
      </c>
      <c r="G91" s="55">
        <f>A125237230F_Latest</f>
        <v>28.013000000000002</v>
      </c>
      <c r="H91" s="55">
        <f>A125230102K_Latest</f>
        <v>283.93599999999998</v>
      </c>
      <c r="I91" s="55">
        <f>A125232742V_Latest</f>
        <v>40.43</v>
      </c>
      <c r="J91" s="55">
        <f>A125227990K_Latest</f>
        <v>34.776000000000003</v>
      </c>
      <c r="K91" s="55">
        <f>A125235118V_Latest</f>
        <v>75.206999999999994</v>
      </c>
      <c r="L91" s="55">
        <f>A125237494K_Latest</f>
        <v>9.4039999999999999</v>
      </c>
      <c r="M91" s="55">
        <f>A125230366R_Latest</f>
        <v>84.611000000000004</v>
      </c>
      <c r="N91" s="55">
        <f>A125232566V_Latest</f>
        <v>42.514000000000003</v>
      </c>
      <c r="O91" s="55">
        <f>A125227814X_Latest</f>
        <v>33.179000000000002</v>
      </c>
      <c r="P91" s="55">
        <f>A125234942X_Latest</f>
        <v>75.692999999999998</v>
      </c>
      <c r="Q91" s="55">
        <f>A125237318X_Latest</f>
        <v>7.4950000000000001</v>
      </c>
      <c r="R91" s="55">
        <f>A125230190W_Latest</f>
        <v>83.188999999999993</v>
      </c>
      <c r="S91" s="55">
        <f>A125232786W_Latest</f>
        <v>28.448</v>
      </c>
      <c r="T91" s="55">
        <f>A125228034C_Latest</f>
        <v>28.091000000000001</v>
      </c>
      <c r="U91" s="55">
        <f>A125235162C_Latest</f>
        <v>56.54</v>
      </c>
      <c r="V91" s="55">
        <f>A125237538A_Latest</f>
        <v>6.2089999999999996</v>
      </c>
      <c r="W91" s="55">
        <f>A125230410L_Latest</f>
        <v>62.749000000000002</v>
      </c>
      <c r="X91" s="55">
        <f>A125232830V_Latest</f>
        <v>6.2919999999999998</v>
      </c>
      <c r="Y91" s="55">
        <f>A125228078F_Latest</f>
        <v>8.391</v>
      </c>
      <c r="Z91" s="55">
        <f>A125235206V_Latest</f>
        <v>14.683</v>
      </c>
      <c r="AA91" s="55">
        <f>A125237582K_Latest</f>
        <v>1.2430000000000001</v>
      </c>
      <c r="AB91" s="55">
        <f>A125230454R_Latest</f>
        <v>15.926</v>
      </c>
      <c r="AC91" s="55">
        <f>A125232610T_Latest</f>
        <v>8.9109999999999996</v>
      </c>
      <c r="AD91" s="55">
        <f>A125227858A_Latest</f>
        <v>14.734</v>
      </c>
      <c r="AE91" s="55">
        <f>A125234986A_Latest</f>
        <v>23.645</v>
      </c>
      <c r="AF91" s="55">
        <f>A125237362J_Latest</f>
        <v>2.4860000000000002</v>
      </c>
      <c r="AG91" s="55">
        <f>A125230234L_Latest</f>
        <v>26.131</v>
      </c>
      <c r="AH91" s="55">
        <f>A125232654V_Latest</f>
        <v>2.2829999999999999</v>
      </c>
      <c r="AI91" s="55">
        <f>A125227902X_Latest</f>
        <v>1.806</v>
      </c>
      <c r="AJ91" s="55">
        <f>A125235030A_Latest</f>
        <v>4.0890000000000004</v>
      </c>
      <c r="AK91" s="55">
        <f>A125237406X_Latest</f>
        <v>0.71099999999999997</v>
      </c>
      <c r="AL91" s="55">
        <f>A125230278R_Latest</f>
        <v>4.8</v>
      </c>
      <c r="AM91" s="55">
        <f>A125232698W_Latest</f>
        <v>0.59799999999999998</v>
      </c>
      <c r="AN91" s="55">
        <f>A125227946A_Latest</f>
        <v>0.95</v>
      </c>
      <c r="AO91" s="55">
        <f>A125235074C_Latest</f>
        <v>1.548</v>
      </c>
      <c r="AP91" s="55">
        <f>A125237450J_Latest</f>
        <v>8.7999999999999995E-2</v>
      </c>
      <c r="AQ91" s="55">
        <f>A125230322L_Latest</f>
        <v>1.6359999999999999</v>
      </c>
      <c r="AR91" s="55">
        <f>A125232522T_Latest</f>
        <v>2.7559999999999998</v>
      </c>
      <c r="AS91" s="55">
        <f>A125227770J_Latest</f>
        <v>1.7609999999999999</v>
      </c>
      <c r="AT91" s="55">
        <f>A125234898A_Latest</f>
        <v>4.5179999999999998</v>
      </c>
      <c r="AU91" s="55">
        <f>A125237274J_Latest</f>
        <v>0.376</v>
      </c>
      <c r="AV91" s="55">
        <f>A125230146L_Latest</f>
        <v>4.8940000000000001</v>
      </c>
    </row>
    <row r="92" spans="1:48" hidden="1">
      <c r="A92" s="53"/>
      <c r="B92" s="54" t="s">
        <v>4673</v>
      </c>
      <c r="C92" s="65">
        <v>7</v>
      </c>
      <c r="D92" s="55">
        <f>A125232482K_Latest</f>
        <v>92.337999999999994</v>
      </c>
      <c r="E92" s="55">
        <f>A125227730R_Latest</f>
        <v>89.995000000000005</v>
      </c>
      <c r="F92" s="55">
        <f>A125234858J_Latest</f>
        <v>182.33199999999999</v>
      </c>
      <c r="G92" s="55">
        <f>A125237234R_Latest</f>
        <v>29.491</v>
      </c>
      <c r="H92" s="55">
        <f>A125230106V_Latest</f>
        <v>211.82400000000001</v>
      </c>
      <c r="I92" s="55">
        <f>A125232746C_Latest</f>
        <v>31.51</v>
      </c>
      <c r="J92" s="55">
        <f>A125227994V_Latest</f>
        <v>34.402999999999999</v>
      </c>
      <c r="K92" s="55">
        <f>A125235122K_Latest</f>
        <v>65.912999999999997</v>
      </c>
      <c r="L92" s="55">
        <f>A125237498V_Latest</f>
        <v>11.513999999999999</v>
      </c>
      <c r="M92" s="55">
        <f>A125230370F_Latest</f>
        <v>77.427000000000007</v>
      </c>
      <c r="N92" s="55">
        <f>A125232570K_Latest</f>
        <v>27.414999999999999</v>
      </c>
      <c r="O92" s="55">
        <f>A125227818J_Latest</f>
        <v>22.459</v>
      </c>
      <c r="P92" s="55">
        <f>A125234946J_Latest</f>
        <v>49.874000000000002</v>
      </c>
      <c r="Q92" s="55">
        <f>A125237322R_Latest</f>
        <v>8.8130000000000006</v>
      </c>
      <c r="R92" s="55">
        <f>A125230194F_Latest</f>
        <v>58.686999999999998</v>
      </c>
      <c r="S92" s="55">
        <f>A125232790L_Latest</f>
        <v>14.827999999999999</v>
      </c>
      <c r="T92" s="55">
        <f>A125228038L_Latest</f>
        <v>18.628</v>
      </c>
      <c r="U92" s="55">
        <f>A125235166L_Latest</f>
        <v>33.456000000000003</v>
      </c>
      <c r="V92" s="55">
        <f>A125237542T_Latest</f>
        <v>4.18</v>
      </c>
      <c r="W92" s="55">
        <f>A125230414W_Latest</f>
        <v>37.636000000000003</v>
      </c>
      <c r="X92" s="55">
        <f>A125232834C_Latest</f>
        <v>4.7619999999999996</v>
      </c>
      <c r="Y92" s="55">
        <f>A125228082W_Latest</f>
        <v>5.0039999999999996</v>
      </c>
      <c r="Z92" s="55">
        <f>A125235210K_Latest</f>
        <v>9.766</v>
      </c>
      <c r="AA92" s="55">
        <f>A125237586V_Latest</f>
        <v>1.8049999999999999</v>
      </c>
      <c r="AB92" s="55">
        <f>A125230458X_Latest</f>
        <v>11.571</v>
      </c>
      <c r="AC92" s="55">
        <f>A125232614A_Latest</f>
        <v>9.7469999999999999</v>
      </c>
      <c r="AD92" s="55">
        <f>A125227862T_Latest</f>
        <v>7.2039999999999997</v>
      </c>
      <c r="AE92" s="55">
        <f>A125234990T_Latest</f>
        <v>16.95</v>
      </c>
      <c r="AF92" s="55">
        <f>A125237366T_Latest</f>
        <v>3.093</v>
      </c>
      <c r="AG92" s="55">
        <f>A125230238W_Latest</f>
        <v>20.042999999999999</v>
      </c>
      <c r="AH92" s="55">
        <f>A125232658C_Latest</f>
        <v>1.4950000000000001</v>
      </c>
      <c r="AI92" s="55">
        <f>A125227906J_Latest</f>
        <v>1.524</v>
      </c>
      <c r="AJ92" s="55">
        <f>A125235034K_Latest</f>
        <v>3.0190000000000001</v>
      </c>
      <c r="AK92" s="55">
        <f>A125237410R_Latest</f>
        <v>0</v>
      </c>
      <c r="AL92" s="55">
        <f>A125230282F_Latest</f>
        <v>3.0190000000000001</v>
      </c>
      <c r="AM92" s="55">
        <f>A125232702A_Latest</f>
        <v>0.91</v>
      </c>
      <c r="AN92" s="55">
        <f>A125227950T_Latest</f>
        <v>0.19900000000000001</v>
      </c>
      <c r="AO92" s="55">
        <f>A125235078L_Latest</f>
        <v>1.109</v>
      </c>
      <c r="AP92" s="55">
        <f>A125237454T_Latest</f>
        <v>8.5999999999999993E-2</v>
      </c>
      <c r="AQ92" s="55">
        <f>A125230326W_Latest</f>
        <v>1.1950000000000001</v>
      </c>
      <c r="AR92" s="55">
        <f>A125232526A_Latest</f>
        <v>1.67</v>
      </c>
      <c r="AS92" s="55">
        <f>A125227774T_Latest</f>
        <v>0.57399999999999995</v>
      </c>
      <c r="AT92" s="55">
        <f>A125234902F_Latest</f>
        <v>2.2440000000000002</v>
      </c>
      <c r="AU92" s="55">
        <f>A125237278T_Latest</f>
        <v>0</v>
      </c>
      <c r="AV92" s="55">
        <f>A125230150C_Latest</f>
        <v>2.2440000000000002</v>
      </c>
    </row>
    <row r="93" spans="1:48" hidden="1">
      <c r="A93" s="49" t="s">
        <v>4674</v>
      </c>
      <c r="B93" s="50"/>
      <c r="C93" s="65">
        <v>8</v>
      </c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</row>
    <row r="94" spans="1:48" hidden="1">
      <c r="A94" s="53"/>
      <c r="B94" s="54" t="s">
        <v>4675</v>
      </c>
      <c r="C94" s="65">
        <v>9</v>
      </c>
      <c r="D94" s="55">
        <f>A125232486V_Latest</f>
        <v>143.70500000000001</v>
      </c>
      <c r="E94" s="55">
        <f>A125227734X_Latest</f>
        <v>210.42500000000001</v>
      </c>
      <c r="F94" s="55">
        <f>A125234862X_Latest</f>
        <v>354.12900000000002</v>
      </c>
      <c r="G94" s="55">
        <f>A125237238X_Latest</f>
        <v>41.517000000000003</v>
      </c>
      <c r="H94" s="55">
        <f>A125230110K_Latest</f>
        <v>395.64600000000002</v>
      </c>
      <c r="I94" s="55">
        <f>A125232750V_Latest</f>
        <v>36.680999999999997</v>
      </c>
      <c r="J94" s="55">
        <f>A125227998C_Latest</f>
        <v>55.981999999999999</v>
      </c>
      <c r="K94" s="55">
        <f>A125235126V_Latest</f>
        <v>92.662999999999997</v>
      </c>
      <c r="L94" s="55">
        <f>A125237502X_Latest</f>
        <v>9.3510000000000009</v>
      </c>
      <c r="M94" s="55">
        <f>A125230374R_Latest</f>
        <v>102.014</v>
      </c>
      <c r="N94" s="55">
        <f>A125232574V_Latest</f>
        <v>44.439</v>
      </c>
      <c r="O94" s="55">
        <f>A125227822X_Latest</f>
        <v>57.646000000000001</v>
      </c>
      <c r="P94" s="55">
        <f>A125234950X_Latest</f>
        <v>102.08499999999999</v>
      </c>
      <c r="Q94" s="55">
        <f>A125237326X_Latest</f>
        <v>10.115</v>
      </c>
      <c r="R94" s="55">
        <f>A125230198R_Latest</f>
        <v>112.2</v>
      </c>
      <c r="S94" s="55">
        <f>A125232794W_Latest</f>
        <v>31.844999999999999</v>
      </c>
      <c r="T94" s="55">
        <f>A125228042C_Latest</f>
        <v>48.796999999999997</v>
      </c>
      <c r="U94" s="55">
        <f>A125235170C_Latest</f>
        <v>80.641999999999996</v>
      </c>
      <c r="V94" s="55">
        <f>A125237546A_Latest</f>
        <v>12.071999999999999</v>
      </c>
      <c r="W94" s="55">
        <f>A125230418F_Latest</f>
        <v>92.713999999999999</v>
      </c>
      <c r="X94" s="55">
        <f>A125232838L_Latest</f>
        <v>7.9569999999999999</v>
      </c>
      <c r="Y94" s="55">
        <f>A125228086F_Latest</f>
        <v>17.86</v>
      </c>
      <c r="Z94" s="55">
        <f>A125235214V_Latest</f>
        <v>25.818000000000001</v>
      </c>
      <c r="AA94" s="55">
        <f>A125237590K_Latest</f>
        <v>3.6869999999999998</v>
      </c>
      <c r="AB94" s="55">
        <f>A125230462R_Latest</f>
        <v>29.504999999999999</v>
      </c>
      <c r="AC94" s="55">
        <f>A125232618K_Latest</f>
        <v>15.244999999999999</v>
      </c>
      <c r="AD94" s="55">
        <f>A125227866A_Latest</f>
        <v>20.65</v>
      </c>
      <c r="AE94" s="55">
        <f>A125234994A_Latest</f>
        <v>35.895000000000003</v>
      </c>
      <c r="AF94" s="55">
        <f>A125237370J_Latest</f>
        <v>4.3860000000000001</v>
      </c>
      <c r="AG94" s="55">
        <f>A125230242L_Latest</f>
        <v>40.28</v>
      </c>
      <c r="AH94" s="55">
        <f>A125232662V_Latest</f>
        <v>4.0960000000000001</v>
      </c>
      <c r="AI94" s="55">
        <f>A125227910X_Latest</f>
        <v>5.3620000000000001</v>
      </c>
      <c r="AJ94" s="55">
        <f>A125235038V_Latest</f>
        <v>9.4580000000000002</v>
      </c>
      <c r="AK94" s="55">
        <f>A125237414X_Latest</f>
        <v>0.52900000000000003</v>
      </c>
      <c r="AL94" s="55">
        <f>A125230286R_Latest</f>
        <v>9.9870000000000001</v>
      </c>
      <c r="AM94" s="55">
        <f>A125232706K_Latest</f>
        <v>0.95599999999999996</v>
      </c>
      <c r="AN94" s="55">
        <f>A125227954A_Latest</f>
        <v>0.83499999999999996</v>
      </c>
      <c r="AO94" s="55">
        <f>A125235082C_Latest</f>
        <v>1.7909999999999999</v>
      </c>
      <c r="AP94" s="55">
        <f>A125237458A_Latest</f>
        <v>0.184</v>
      </c>
      <c r="AQ94" s="55">
        <f>A125230330L_Latest</f>
        <v>1.9750000000000001</v>
      </c>
      <c r="AR94" s="55">
        <f>A125232530T_Latest</f>
        <v>2.4849999999999999</v>
      </c>
      <c r="AS94" s="55">
        <f>A125227778A_Latest</f>
        <v>3.294</v>
      </c>
      <c r="AT94" s="55">
        <f>A125234906R_Latest</f>
        <v>5.7789999999999999</v>
      </c>
      <c r="AU94" s="55">
        <f>A125237282J_Latest</f>
        <v>1.1919999999999999</v>
      </c>
      <c r="AV94" s="55">
        <f>A125230154L_Latest</f>
        <v>6.9710000000000001</v>
      </c>
    </row>
    <row r="95" spans="1:48" hidden="1">
      <c r="A95" s="53"/>
      <c r="B95" s="54" t="s">
        <v>4676</v>
      </c>
      <c r="C95" s="65">
        <v>10</v>
      </c>
      <c r="D95" s="55">
        <f>A125232470A_Latest</f>
        <v>178.90600000000001</v>
      </c>
      <c r="E95" s="55">
        <f>A125227718X_Latest</f>
        <v>188.17599999999999</v>
      </c>
      <c r="F95" s="55">
        <f>A125234846X_Latest</f>
        <v>367.08100000000002</v>
      </c>
      <c r="G95" s="55">
        <f>A125237222F_Latest</f>
        <v>36.002000000000002</v>
      </c>
      <c r="H95" s="55">
        <f>A125230094W_Latest</f>
        <v>403.084</v>
      </c>
      <c r="I95" s="55">
        <f>A125232734V_Latest</f>
        <v>51</v>
      </c>
      <c r="J95" s="55">
        <f>A125227982K_Latest</f>
        <v>62.42</v>
      </c>
      <c r="K95" s="55">
        <f>A125235110A_Latest</f>
        <v>113.419</v>
      </c>
      <c r="L95" s="55">
        <f>A125237486K_Latest</f>
        <v>14.865</v>
      </c>
      <c r="M95" s="55">
        <f>A125230358R_Latest</f>
        <v>128.285</v>
      </c>
      <c r="N95" s="55">
        <f>A125232558V_Latest</f>
        <v>52.823</v>
      </c>
      <c r="O95" s="55">
        <f>A125227806X_Latest</f>
        <v>46.421999999999997</v>
      </c>
      <c r="P95" s="55">
        <f>A125234934X_Latest</f>
        <v>99.245000000000005</v>
      </c>
      <c r="Q95" s="55">
        <f>A125237310F_Latest</f>
        <v>8.4320000000000004</v>
      </c>
      <c r="R95" s="55">
        <f>A125230182W_Latest</f>
        <v>107.67700000000001</v>
      </c>
      <c r="S95" s="55">
        <f>A125232778W_Latest</f>
        <v>37.305</v>
      </c>
      <c r="T95" s="55">
        <f>A125228026C_Latest</f>
        <v>40.023000000000003</v>
      </c>
      <c r="U95" s="55">
        <f>A125235154C_Latest</f>
        <v>77.328000000000003</v>
      </c>
      <c r="V95" s="55">
        <f>A125237530J_Latest</f>
        <v>5.0419999999999998</v>
      </c>
      <c r="W95" s="55">
        <f>A125230402L_Latest</f>
        <v>82.37</v>
      </c>
      <c r="X95" s="55">
        <f>A125232822V_Latest</f>
        <v>13.113</v>
      </c>
      <c r="Y95" s="55">
        <f>A125228070L_Latest</f>
        <v>14.926</v>
      </c>
      <c r="Z95" s="55">
        <f>A125235198F_Latest</f>
        <v>28.039000000000001</v>
      </c>
      <c r="AA95" s="55">
        <f>A125237574K_Latest</f>
        <v>2.5299999999999998</v>
      </c>
      <c r="AB95" s="55">
        <f>A125230446R_Latest</f>
        <v>30.568999999999999</v>
      </c>
      <c r="AC95" s="55">
        <f>A125232602T_Latest</f>
        <v>17.542000000000002</v>
      </c>
      <c r="AD95" s="55">
        <f>A125227850J_Latest</f>
        <v>18.55</v>
      </c>
      <c r="AE95" s="55">
        <f>A125234978A_Latest</f>
        <v>36.093000000000004</v>
      </c>
      <c r="AF95" s="55">
        <f>A125237354J_Latest</f>
        <v>4.1369999999999996</v>
      </c>
      <c r="AG95" s="55">
        <f>A125230226L_Latest</f>
        <v>40.229999999999997</v>
      </c>
      <c r="AH95" s="55">
        <f>A125232646V_Latest</f>
        <v>3.3260000000000001</v>
      </c>
      <c r="AI95" s="55">
        <f>A125227894K_Latest</f>
        <v>3.673</v>
      </c>
      <c r="AJ95" s="55">
        <f>A125235022A_Latest</f>
        <v>6.9989999999999997</v>
      </c>
      <c r="AK95" s="55">
        <f>A125237398K_Latest</f>
        <v>0.56299999999999994</v>
      </c>
      <c r="AL95" s="55">
        <f>A125230270W_Latest</f>
        <v>7.5609999999999999</v>
      </c>
      <c r="AM95" s="55">
        <f>A125232690C_Latest</f>
        <v>0.71599999999999997</v>
      </c>
      <c r="AN95" s="55">
        <f>A125227938A_Latest</f>
        <v>0.84899999999999998</v>
      </c>
      <c r="AO95" s="55">
        <f>A125235066C_Latest</f>
        <v>1.5660000000000001</v>
      </c>
      <c r="AP95" s="55">
        <f>A125237442J_Latest</f>
        <v>0.251</v>
      </c>
      <c r="AQ95" s="55">
        <f>A125230314L_Latest</f>
        <v>1.8169999999999999</v>
      </c>
      <c r="AR95" s="55">
        <f>A125232514T_Latest</f>
        <v>3.08</v>
      </c>
      <c r="AS95" s="55">
        <f>A125227762J_Latest</f>
        <v>1.3129999999999999</v>
      </c>
      <c r="AT95" s="55">
        <f>A125234890J_Latest</f>
        <v>4.3929999999999998</v>
      </c>
      <c r="AU95" s="55">
        <f>A125237266J_Latest</f>
        <v>0.182</v>
      </c>
      <c r="AV95" s="55">
        <f>A125230138L_Latest</f>
        <v>4.5750000000000002</v>
      </c>
    </row>
    <row r="96" spans="1:48" hidden="1">
      <c r="A96" s="53"/>
      <c r="B96" s="54" t="s">
        <v>4677</v>
      </c>
      <c r="C96" s="65">
        <v>11</v>
      </c>
      <c r="D96" s="55">
        <f>A125232506T_Latest</f>
        <v>74.156999999999996</v>
      </c>
      <c r="E96" s="55">
        <f>A125227754J_Latest</f>
        <v>58.991</v>
      </c>
      <c r="F96" s="55">
        <f>A125234882J_Latest</f>
        <v>133.148</v>
      </c>
      <c r="G96" s="55">
        <f>A125237258J_Latest</f>
        <v>15.958</v>
      </c>
      <c r="H96" s="55">
        <f>A125230130V_Latest</f>
        <v>149.10599999999999</v>
      </c>
      <c r="I96" s="55">
        <f>A125232770C_Latest</f>
        <v>21.137</v>
      </c>
      <c r="J96" s="55">
        <f>A125228018C_Latest</f>
        <v>26.34</v>
      </c>
      <c r="K96" s="55">
        <f>A125235146C_Latest</f>
        <v>47.476999999999997</v>
      </c>
      <c r="L96" s="55">
        <f>A125237522J_Latest</f>
        <v>7.6520000000000001</v>
      </c>
      <c r="M96" s="55">
        <f>A125230394X_Latest</f>
        <v>55.128999999999998</v>
      </c>
      <c r="N96" s="55">
        <f>A125232594C_Latest</f>
        <v>24.870999999999999</v>
      </c>
      <c r="O96" s="55">
        <f>A125227842J_Latest</f>
        <v>9.0370000000000008</v>
      </c>
      <c r="P96" s="55">
        <f>A125234970J_Latest</f>
        <v>33.908000000000001</v>
      </c>
      <c r="Q96" s="55">
        <f>A125237346J_Latest</f>
        <v>3.3330000000000002</v>
      </c>
      <c r="R96" s="55">
        <f>A125230218L_Latest</f>
        <v>37.241</v>
      </c>
      <c r="S96" s="55">
        <f>A125232814V_Latest</f>
        <v>11.773999999999999</v>
      </c>
      <c r="T96" s="55">
        <f>A125228062L_Latest</f>
        <v>11.638999999999999</v>
      </c>
      <c r="U96" s="55">
        <f>A125235190L_Latest</f>
        <v>23.413</v>
      </c>
      <c r="V96" s="55">
        <f>A125237566K_Latest</f>
        <v>2.2280000000000002</v>
      </c>
      <c r="W96" s="55">
        <f>A125230438R_Latest</f>
        <v>25.640999999999998</v>
      </c>
      <c r="X96" s="55">
        <f>A125232858W_Latest</f>
        <v>6.4610000000000003</v>
      </c>
      <c r="Y96" s="55">
        <f>A125228106C_Latest</f>
        <v>3.5659999999999998</v>
      </c>
      <c r="Z96" s="55">
        <f>A125235234C_Latest</f>
        <v>10.026999999999999</v>
      </c>
      <c r="AA96" s="55">
        <f>A125237610J_Latest</f>
        <v>1.242</v>
      </c>
      <c r="AB96" s="55">
        <f>A125230482X_Latest</f>
        <v>11.269</v>
      </c>
      <c r="AC96" s="55">
        <f>A125232638V_Latest</f>
        <v>6.19</v>
      </c>
      <c r="AD96" s="55">
        <f>A125227886K_Latest</f>
        <v>5.9630000000000001</v>
      </c>
      <c r="AE96" s="55">
        <f>A125235014A_Latest</f>
        <v>12.153</v>
      </c>
      <c r="AF96" s="55">
        <f>A125237390T_Latest</f>
        <v>1.2829999999999999</v>
      </c>
      <c r="AG96" s="55">
        <f>A125230262W_Latest</f>
        <v>13.436</v>
      </c>
      <c r="AH96" s="55">
        <f>A125232682C_Latest</f>
        <v>1.724</v>
      </c>
      <c r="AI96" s="55">
        <f>A125227930J_Latest</f>
        <v>1.4</v>
      </c>
      <c r="AJ96" s="55">
        <f>A125235058C_Latest</f>
        <v>3.1230000000000002</v>
      </c>
      <c r="AK96" s="55">
        <f>A125237434J_Latest</f>
        <v>0.22</v>
      </c>
      <c r="AL96" s="55">
        <f>A125230306L_Latest</f>
        <v>3.3439999999999999</v>
      </c>
      <c r="AM96" s="55">
        <f>A125232726V_Latest</f>
        <v>0.58099999999999996</v>
      </c>
      <c r="AN96" s="55">
        <f>A125227974K_Latest</f>
        <v>0.20300000000000001</v>
      </c>
      <c r="AO96" s="55">
        <f>A125235102A_Latest</f>
        <v>0.78400000000000003</v>
      </c>
      <c r="AP96" s="55">
        <f>A125237478K_Latest</f>
        <v>0</v>
      </c>
      <c r="AQ96" s="55">
        <f>A125230350W_Latest</f>
        <v>0.78400000000000003</v>
      </c>
      <c r="AR96" s="55">
        <f>A125232550A_Latest</f>
        <v>1.419</v>
      </c>
      <c r="AS96" s="55">
        <f>A125227798K_Latest</f>
        <v>0.84399999999999997</v>
      </c>
      <c r="AT96" s="55">
        <f>A125234926X_Latest</f>
        <v>2.2629999999999999</v>
      </c>
      <c r="AU96" s="55">
        <f>A125237302F_Latest</f>
        <v>0</v>
      </c>
      <c r="AV96" s="55">
        <f>A125230174W_Latest</f>
        <v>2.2629999999999999</v>
      </c>
    </row>
    <row r="97" spans="1:48" hidden="1">
      <c r="A97" s="53"/>
      <c r="B97" s="54" t="s">
        <v>4678</v>
      </c>
      <c r="C97" s="65">
        <v>12</v>
      </c>
      <c r="D97" s="55">
        <f>A125232490K_Latest</f>
        <v>22.669</v>
      </c>
      <c r="E97" s="55">
        <f>A125227738J_Latest</f>
        <v>12.816000000000001</v>
      </c>
      <c r="F97" s="55">
        <f>A125234866J_Latest</f>
        <v>35.484999999999999</v>
      </c>
      <c r="G97" s="55">
        <f>A125237242R_Latest</f>
        <v>6.51</v>
      </c>
      <c r="H97" s="55">
        <f>A125230114V_Latest</f>
        <v>41.994999999999997</v>
      </c>
      <c r="I97" s="55">
        <f>A125232754C_Latest</f>
        <v>6.6529999999999996</v>
      </c>
      <c r="J97" s="55">
        <f>A125228002K_Latest</f>
        <v>0.52700000000000002</v>
      </c>
      <c r="K97" s="55">
        <f>A125235130K_Latest</f>
        <v>7.1790000000000003</v>
      </c>
      <c r="L97" s="55">
        <f>A125237506J_Latest</f>
        <v>1.8149999999999999</v>
      </c>
      <c r="M97" s="55">
        <f>A125230378X_Latest</f>
        <v>8.9949999999999992</v>
      </c>
      <c r="N97" s="55">
        <f>A125232578C_Latest</f>
        <v>7.16</v>
      </c>
      <c r="O97" s="55">
        <f>A125227826J_Latest</f>
        <v>8.3949999999999996</v>
      </c>
      <c r="P97" s="55">
        <f>A125234954J_Latest</f>
        <v>15.554</v>
      </c>
      <c r="Q97" s="55">
        <f>A125237330R_Latest</f>
        <v>3.1819999999999999</v>
      </c>
      <c r="R97" s="55">
        <f>A125230202V_Latest</f>
        <v>18.736000000000001</v>
      </c>
      <c r="S97" s="55">
        <f>A125232798F_Latest</f>
        <v>4.9930000000000003</v>
      </c>
      <c r="T97" s="55">
        <f>A125228046L_Latest</f>
        <v>1.427</v>
      </c>
      <c r="U97" s="55">
        <f>A125235174L_Latest</f>
        <v>6.42</v>
      </c>
      <c r="V97" s="55">
        <f>A125237550T_Latest</f>
        <v>1.212</v>
      </c>
      <c r="W97" s="55">
        <f>A125230422W_Latest</f>
        <v>7.6319999999999997</v>
      </c>
      <c r="X97" s="55">
        <f>A125232842C_Latest</f>
        <v>1.9</v>
      </c>
      <c r="Y97" s="55">
        <f>A125228090W_Latest</f>
        <v>0.26800000000000002</v>
      </c>
      <c r="Z97" s="55">
        <f>A125235218C_Latest</f>
        <v>2.1680000000000001</v>
      </c>
      <c r="AA97" s="55">
        <f>A125237594V_Latest</f>
        <v>0</v>
      </c>
      <c r="AB97" s="55">
        <f>A125230466X_Latest</f>
        <v>2.1680000000000001</v>
      </c>
      <c r="AC97" s="55">
        <f>A125232622A_Latest</f>
        <v>1.7709999999999999</v>
      </c>
      <c r="AD97" s="55">
        <f>A125227870T_Latest</f>
        <v>1.7410000000000001</v>
      </c>
      <c r="AE97" s="55">
        <f>A125234998K_Latest</f>
        <v>3.512</v>
      </c>
      <c r="AF97" s="55">
        <f>A125237374T_Latest</f>
        <v>0</v>
      </c>
      <c r="AG97" s="55">
        <f>A125230246W_Latest</f>
        <v>3.512</v>
      </c>
      <c r="AH97" s="55">
        <f>A125232666C_Latest</f>
        <v>0</v>
      </c>
      <c r="AI97" s="55">
        <f>A125227914J_Latest</f>
        <v>0</v>
      </c>
      <c r="AJ97" s="55">
        <f>A125235042K_Latest</f>
        <v>0</v>
      </c>
      <c r="AK97" s="55">
        <f>A125237418J_Latest</f>
        <v>0.21299999999999999</v>
      </c>
      <c r="AL97" s="55">
        <f>A125230290F_Latest</f>
        <v>0.21299999999999999</v>
      </c>
      <c r="AM97" s="55">
        <f>A125232710A_Latest</f>
        <v>0.192</v>
      </c>
      <c r="AN97" s="55">
        <f>A125227958K_Latest</f>
        <v>0.23300000000000001</v>
      </c>
      <c r="AO97" s="55">
        <f>A125235086L_Latest</f>
        <v>0.42499999999999999</v>
      </c>
      <c r="AP97" s="55">
        <f>A125237462T_Latest</f>
        <v>8.7999999999999995E-2</v>
      </c>
      <c r="AQ97" s="55">
        <f>A125230334W_Latest</f>
        <v>0.51300000000000001</v>
      </c>
      <c r="AR97" s="55">
        <f>A125232534A_Latest</f>
        <v>0</v>
      </c>
      <c r="AS97" s="55">
        <f>A125227782T_Latest</f>
        <v>0.22500000000000001</v>
      </c>
      <c r="AT97" s="55">
        <f>A125234910F_Latest</f>
        <v>0.22500000000000001</v>
      </c>
      <c r="AU97" s="55">
        <f>A125237286T_Latest</f>
        <v>0</v>
      </c>
      <c r="AV97" s="55">
        <f>A125230158W_Latest</f>
        <v>0.22500000000000001</v>
      </c>
    </row>
    <row r="98" spans="1:48" hidden="1">
      <c r="A98" s="49" t="s">
        <v>4661</v>
      </c>
      <c r="B98" s="57"/>
      <c r="C98" s="65">
        <v>13</v>
      </c>
      <c r="D98" s="55">
        <f>A125232510J_Latest</f>
        <v>419.435</v>
      </c>
      <c r="E98" s="55">
        <f>A125227758T_Latest</f>
        <v>470.40800000000002</v>
      </c>
      <c r="F98" s="55">
        <f>A125234886T_Latest</f>
        <v>889.84299999999996</v>
      </c>
      <c r="G98" s="55">
        <f>A125237262X_Latest</f>
        <v>99.986999999999995</v>
      </c>
      <c r="H98" s="55">
        <f>A125230134C_Latest</f>
        <v>989.83100000000002</v>
      </c>
      <c r="I98" s="55">
        <f>A125232774L_Latest</f>
        <v>115.47</v>
      </c>
      <c r="J98" s="55">
        <f>A125228022V_Latest</f>
        <v>145.268</v>
      </c>
      <c r="K98" s="55">
        <f>A125235150V_Latest</f>
        <v>260.738</v>
      </c>
      <c r="L98" s="55">
        <f>A125237526T_Latest</f>
        <v>33.683</v>
      </c>
      <c r="M98" s="55">
        <f>A125230398J_Latest</f>
        <v>294.42099999999999</v>
      </c>
      <c r="N98" s="55">
        <f>A125232598L_Latest</f>
        <v>129.292</v>
      </c>
      <c r="O98" s="55">
        <f>A125227846T_Latest</f>
        <v>121.5</v>
      </c>
      <c r="P98" s="55">
        <f>A125234974T_Latest</f>
        <v>250.792</v>
      </c>
      <c r="Q98" s="55">
        <f>A125237350X_Latest</f>
        <v>25.062000000000001</v>
      </c>
      <c r="R98" s="55">
        <f>A125230222C_Latest</f>
        <v>275.85399999999998</v>
      </c>
      <c r="S98" s="55">
        <f>A125232818C_Latest</f>
        <v>85.917000000000002</v>
      </c>
      <c r="T98" s="55">
        <f>A125228066W_Latest</f>
        <v>101.886</v>
      </c>
      <c r="U98" s="55">
        <f>A125235194W_Latest</f>
        <v>187.803</v>
      </c>
      <c r="V98" s="55">
        <f>A125237570A_Latest</f>
        <v>20.553999999999998</v>
      </c>
      <c r="W98" s="55">
        <f>A125230442F_Latest</f>
        <v>208.357</v>
      </c>
      <c r="X98" s="55">
        <f>A125232862L_Latest</f>
        <v>29.431999999999999</v>
      </c>
      <c r="Y98" s="55">
        <f>A125228110V_Latest</f>
        <v>36.619999999999997</v>
      </c>
      <c r="Z98" s="55">
        <f>A125235238L_Latest</f>
        <v>66.052000000000007</v>
      </c>
      <c r="AA98" s="55">
        <f>A125237614T_Latest</f>
        <v>7.4589999999999996</v>
      </c>
      <c r="AB98" s="55">
        <f>A125230486J_Latest</f>
        <v>73.510999999999996</v>
      </c>
      <c r="AC98" s="55">
        <f>A125232642K_Latest</f>
        <v>40.747999999999998</v>
      </c>
      <c r="AD98" s="55">
        <f>A125227890A_Latest</f>
        <v>46.905000000000001</v>
      </c>
      <c r="AE98" s="55">
        <f>A125235018K_Latest</f>
        <v>87.653000000000006</v>
      </c>
      <c r="AF98" s="55">
        <f>A125237394A_Latest</f>
        <v>9.8049999999999997</v>
      </c>
      <c r="AG98" s="55">
        <f>A125230266F_Latest</f>
        <v>97.457999999999998</v>
      </c>
      <c r="AH98" s="55">
        <f>A125232686L_Latest</f>
        <v>9.1460000000000008</v>
      </c>
      <c r="AI98" s="55">
        <f>A125227934T_Latest</f>
        <v>10.433999999999999</v>
      </c>
      <c r="AJ98" s="55">
        <f>A125235062V_Latest</f>
        <v>19.579999999999998</v>
      </c>
      <c r="AK98" s="55">
        <f>A125237438T_Latest</f>
        <v>1.526</v>
      </c>
      <c r="AL98" s="55">
        <f>A125230310C_Latest</f>
        <v>21.106000000000002</v>
      </c>
      <c r="AM98" s="55">
        <f>A125232730K_Latest</f>
        <v>2.4460000000000002</v>
      </c>
      <c r="AN98" s="55">
        <f>A125227978V_Latest</f>
        <v>2.12</v>
      </c>
      <c r="AO98" s="55">
        <f>A125235106K_Latest</f>
        <v>4.5659999999999998</v>
      </c>
      <c r="AP98" s="55">
        <f>A125237482A_Latest</f>
        <v>0.52300000000000002</v>
      </c>
      <c r="AQ98" s="55">
        <f>A125230354F_Latest</f>
        <v>5.0890000000000004</v>
      </c>
      <c r="AR98" s="55">
        <f>A125232554K_Latest</f>
        <v>6.984</v>
      </c>
      <c r="AS98" s="55">
        <f>A125227802R_Latest</f>
        <v>5.6760000000000002</v>
      </c>
      <c r="AT98" s="55">
        <f>A125234930R_Latest</f>
        <v>12.659000000000001</v>
      </c>
      <c r="AU98" s="55">
        <f>A125237306R_Latest</f>
        <v>1.3740000000000001</v>
      </c>
      <c r="AV98" s="55">
        <f>A125230178F_Latest</f>
        <v>14.034000000000001</v>
      </c>
    </row>
    <row r="99" spans="1:48" hidden="1">
      <c r="A99" s="46" t="s">
        <v>4679</v>
      </c>
      <c r="B99" s="47"/>
      <c r="C99" s="65">
        <v>14</v>
      </c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</row>
    <row r="100" spans="1:48" hidden="1">
      <c r="A100" s="49" t="s">
        <v>4666</v>
      </c>
      <c r="B100" s="50"/>
      <c r="C100" s="65">
        <v>15</v>
      </c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</row>
    <row r="101" spans="1:48" hidden="1">
      <c r="A101" s="53"/>
      <c r="B101" s="54" t="s">
        <v>4667</v>
      </c>
      <c r="C101" s="65">
        <v>16</v>
      </c>
      <c r="D101" s="55">
        <f>A125256254C_Latest</f>
        <v>144.71</v>
      </c>
      <c r="E101" s="55">
        <f>A125251502L_Latest</f>
        <v>157.04499999999999</v>
      </c>
      <c r="F101" s="55">
        <f>A125258630J_Latest</f>
        <v>301.755</v>
      </c>
      <c r="G101" s="55">
        <f>A125261006L_Latest</f>
        <v>24.16</v>
      </c>
      <c r="H101" s="55">
        <f>A125253878W_Latest</f>
        <v>325.91500000000002</v>
      </c>
      <c r="I101" s="55">
        <f>A125256518W_Latest</f>
        <v>48.737000000000002</v>
      </c>
      <c r="J101" s="55">
        <f>A125251766T_Latest</f>
        <v>40.305</v>
      </c>
      <c r="K101" s="55">
        <f>A125258894L_Latest</f>
        <v>89.042000000000002</v>
      </c>
      <c r="L101" s="55">
        <f>A125261270X_Latest</f>
        <v>6.5739999999999998</v>
      </c>
      <c r="M101" s="55">
        <f>A125254142X_Latest</f>
        <v>95.614999999999995</v>
      </c>
      <c r="N101" s="55">
        <f>A125256342C_Latest</f>
        <v>39.625999999999998</v>
      </c>
      <c r="O101" s="55">
        <f>A125251590X_Latest</f>
        <v>47.610999999999997</v>
      </c>
      <c r="P101" s="55">
        <f>A125258718A_Latest</f>
        <v>87.236999999999995</v>
      </c>
      <c r="Q101" s="55">
        <f>A125261094X_Latest</f>
        <v>5.319</v>
      </c>
      <c r="R101" s="55">
        <f>A125253966W_Latest</f>
        <v>92.555999999999997</v>
      </c>
      <c r="S101" s="55">
        <f>A125256562F_Latest</f>
        <v>25.977</v>
      </c>
      <c r="T101" s="55">
        <f>A125251810R_Latest</f>
        <v>38.442999999999998</v>
      </c>
      <c r="U101" s="55">
        <f>A125258938C_Latest</f>
        <v>64.42</v>
      </c>
      <c r="V101" s="55">
        <f>A125261314R_Latest</f>
        <v>5.2110000000000003</v>
      </c>
      <c r="W101" s="55">
        <f>A125254186A_Latest</f>
        <v>69.631</v>
      </c>
      <c r="X101" s="55">
        <f>A125256606W_Latest</f>
        <v>11.353</v>
      </c>
      <c r="Y101" s="55">
        <f>A125251854T_Latest</f>
        <v>12.201000000000001</v>
      </c>
      <c r="Z101" s="55">
        <f>A125258982L_Latest</f>
        <v>23.553999999999998</v>
      </c>
      <c r="AA101" s="55">
        <f>A125261358T_Latest</f>
        <v>1.978</v>
      </c>
      <c r="AB101" s="55">
        <f>A125254230X_Latest</f>
        <v>25.532</v>
      </c>
      <c r="AC101" s="55">
        <f>A125256386F_Latest</f>
        <v>12.012</v>
      </c>
      <c r="AD101" s="55">
        <f>A125251634R_Latest</f>
        <v>13.349</v>
      </c>
      <c r="AE101" s="55">
        <f>A125258762K_Latest</f>
        <v>25.361000000000001</v>
      </c>
      <c r="AF101" s="55">
        <f>A125261138R_Latest</f>
        <v>4.2939999999999996</v>
      </c>
      <c r="AG101" s="55">
        <f>A125254010W_Latest</f>
        <v>29.655000000000001</v>
      </c>
      <c r="AH101" s="55">
        <f>A125256430C_Latest</f>
        <v>3.2360000000000002</v>
      </c>
      <c r="AI101" s="55">
        <f>A125251678T_Latest</f>
        <v>2.5619999999999998</v>
      </c>
      <c r="AJ101" s="55">
        <f>A125258806A_Latest</f>
        <v>5.798</v>
      </c>
      <c r="AK101" s="55">
        <f>A125261182X_Latest</f>
        <v>0.19</v>
      </c>
      <c r="AL101" s="55">
        <f>A125254054X_Latest</f>
        <v>5.9870000000000001</v>
      </c>
      <c r="AM101" s="55">
        <f>A125256474F_Latest</f>
        <v>0.84199999999999997</v>
      </c>
      <c r="AN101" s="55">
        <f>A125251722R_Latest</f>
        <v>0.77300000000000002</v>
      </c>
      <c r="AO101" s="55">
        <f>A125258850K_Latest</f>
        <v>1.615</v>
      </c>
      <c r="AP101" s="55">
        <f>A125261226R_Latest</f>
        <v>0.122</v>
      </c>
      <c r="AQ101" s="55">
        <f>A125254098A_Latest</f>
        <v>1.7370000000000001</v>
      </c>
      <c r="AR101" s="55">
        <f>A125256298F_Latest</f>
        <v>2.927</v>
      </c>
      <c r="AS101" s="55">
        <f>A125251546R_Latest</f>
        <v>1.8009999999999999</v>
      </c>
      <c r="AT101" s="55">
        <f>A125258674K_Latest</f>
        <v>4.7279999999999998</v>
      </c>
      <c r="AU101" s="55">
        <f>A125261050W_Latest</f>
        <v>0.47399999999999998</v>
      </c>
      <c r="AV101" s="55">
        <f>A125253922V_Latest</f>
        <v>5.202</v>
      </c>
    </row>
    <row r="102" spans="1:48" hidden="1">
      <c r="A102" s="53"/>
      <c r="B102" s="54" t="s">
        <v>4668</v>
      </c>
      <c r="C102" s="65">
        <v>17</v>
      </c>
      <c r="D102" s="55">
        <f>A125256234V_Latest</f>
        <v>29.74</v>
      </c>
      <c r="E102" s="55">
        <f>A125251482R_Latest</f>
        <v>28.234000000000002</v>
      </c>
      <c r="F102" s="55">
        <f>A125258610X_Latest</f>
        <v>57.973999999999997</v>
      </c>
      <c r="G102" s="55">
        <f>A125260986L_Latest</f>
        <v>13.891999999999999</v>
      </c>
      <c r="H102" s="55">
        <f>A125253858L_Latest</f>
        <v>71.866</v>
      </c>
      <c r="I102" s="55">
        <f>A125256498X_Latest</f>
        <v>8.4440000000000008</v>
      </c>
      <c r="J102" s="55">
        <f>A125251746J_Latest</f>
        <v>10.702999999999999</v>
      </c>
      <c r="K102" s="55">
        <f>A125258874C_Latest</f>
        <v>19.146999999999998</v>
      </c>
      <c r="L102" s="55">
        <f>A125261250R_Latest</f>
        <v>4.6120000000000001</v>
      </c>
      <c r="M102" s="55">
        <f>A125254122R_Latest</f>
        <v>23.759</v>
      </c>
      <c r="N102" s="55">
        <f>A125256322V_Latest</f>
        <v>8.0359999999999996</v>
      </c>
      <c r="O102" s="55">
        <f>A125251570R_Latest</f>
        <v>8.5389999999999997</v>
      </c>
      <c r="P102" s="55">
        <f>A125258698C_Latest</f>
        <v>16.576000000000001</v>
      </c>
      <c r="Q102" s="55">
        <f>A125261074R_Latest</f>
        <v>5.774</v>
      </c>
      <c r="R102" s="55">
        <f>A125253946L_Latest</f>
        <v>22.35</v>
      </c>
      <c r="S102" s="55">
        <f>A125256542W_Latest</f>
        <v>6.9009999999999998</v>
      </c>
      <c r="T102" s="55">
        <f>A125251790T_Latest</f>
        <v>3.8</v>
      </c>
      <c r="U102" s="55">
        <f>A125258918V_Latest</f>
        <v>10.701000000000001</v>
      </c>
      <c r="V102" s="55">
        <f>A125261294T_Latest</f>
        <v>2.141</v>
      </c>
      <c r="W102" s="55">
        <f>A125254166T_Latest</f>
        <v>12.842000000000001</v>
      </c>
      <c r="X102" s="55">
        <f>A125256586X_Latest</f>
        <v>2.2109999999999999</v>
      </c>
      <c r="Y102" s="55">
        <f>A125251834J_Latest</f>
        <v>1.8260000000000001</v>
      </c>
      <c r="Z102" s="55">
        <f>A125258962C_Latest</f>
        <v>4.0369999999999999</v>
      </c>
      <c r="AA102" s="55">
        <f>A125261338J_Latest</f>
        <v>0.28199999999999997</v>
      </c>
      <c r="AB102" s="55">
        <f>A125254210R_Latest</f>
        <v>4.319</v>
      </c>
      <c r="AC102" s="55">
        <f>A125256366W_Latest</f>
        <v>2.96</v>
      </c>
      <c r="AD102" s="55">
        <f>A125251614F_Latest</f>
        <v>1.8260000000000001</v>
      </c>
      <c r="AE102" s="55">
        <f>A125258742A_Latest</f>
        <v>4.7859999999999996</v>
      </c>
      <c r="AF102" s="55">
        <f>A125261118F_Latest</f>
        <v>1.0209999999999999</v>
      </c>
      <c r="AG102" s="55">
        <f>A125253990W_Latest</f>
        <v>5.8070000000000004</v>
      </c>
      <c r="AH102" s="55">
        <f>A125256410V_Latest</f>
        <v>0.24099999999999999</v>
      </c>
      <c r="AI102" s="55">
        <f>A125251658J_Latest</f>
        <v>0.76800000000000002</v>
      </c>
      <c r="AJ102" s="55">
        <f>A125258786C_Latest</f>
        <v>1.01</v>
      </c>
      <c r="AK102" s="55">
        <f>A125261162R_Latest</f>
        <v>0</v>
      </c>
      <c r="AL102" s="55">
        <f>A125254034R_Latest</f>
        <v>1.01</v>
      </c>
      <c r="AM102" s="55">
        <f>A125256454W_Latest</f>
        <v>0.105</v>
      </c>
      <c r="AN102" s="55">
        <f>A125251702F_Latest</f>
        <v>0.10100000000000001</v>
      </c>
      <c r="AO102" s="55">
        <f>A125258830A_Latest</f>
        <v>0.20499999999999999</v>
      </c>
      <c r="AP102" s="55">
        <f>A125261206F_Latest</f>
        <v>6.3E-2</v>
      </c>
      <c r="AQ102" s="55">
        <f>A125254078T_Latest</f>
        <v>0.26800000000000002</v>
      </c>
      <c r="AR102" s="55">
        <f>A125256278W_Latest</f>
        <v>0.84099999999999997</v>
      </c>
      <c r="AS102" s="55">
        <f>A125251526F_Latest</f>
        <v>0.67100000000000004</v>
      </c>
      <c r="AT102" s="55">
        <f>A125258654A_Latest</f>
        <v>1.5129999999999999</v>
      </c>
      <c r="AU102" s="55">
        <f>A125261030L_Latest</f>
        <v>0</v>
      </c>
      <c r="AV102" s="55">
        <f>A125253902K_Latest</f>
        <v>1.5129999999999999</v>
      </c>
    </row>
    <row r="103" spans="1:48" hidden="1">
      <c r="A103" s="49" t="s">
        <v>4669</v>
      </c>
      <c r="B103" s="50"/>
      <c r="C103" s="65">
        <v>18</v>
      </c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</row>
    <row r="104" spans="1:48" hidden="1">
      <c r="A104" s="53"/>
      <c r="B104" s="54" t="s">
        <v>4670</v>
      </c>
      <c r="C104" s="65">
        <v>19</v>
      </c>
      <c r="D104" s="55">
        <f>A125256258L_Latest</f>
        <v>39.064999999999998</v>
      </c>
      <c r="E104" s="55">
        <f>A125251506W_Latest</f>
        <v>72.873999999999995</v>
      </c>
      <c r="F104" s="55">
        <f>A125258634T_Latest</f>
        <v>111.93899999999999</v>
      </c>
      <c r="G104" s="55">
        <f>A125261010C_Latest</f>
        <v>11.327</v>
      </c>
      <c r="H104" s="55">
        <f>A125253882L_Latest</f>
        <v>123.26600000000001</v>
      </c>
      <c r="I104" s="55">
        <f>A125256522L_Latest</f>
        <v>11.622</v>
      </c>
      <c r="J104" s="55">
        <f>A125251770J_Latest</f>
        <v>17.518000000000001</v>
      </c>
      <c r="K104" s="55">
        <f>A125258898W_Latest</f>
        <v>29.140999999999998</v>
      </c>
      <c r="L104" s="55">
        <f>A125261274J_Latest</f>
        <v>1.736</v>
      </c>
      <c r="M104" s="55">
        <f>A125254146J_Latest</f>
        <v>30.876999999999999</v>
      </c>
      <c r="N104" s="55">
        <f>A125256346L_Latest</f>
        <v>8.7989999999999995</v>
      </c>
      <c r="O104" s="55">
        <f>A125251594J_Latest</f>
        <v>22.832000000000001</v>
      </c>
      <c r="P104" s="55">
        <f>A125258722T_Latest</f>
        <v>31.631</v>
      </c>
      <c r="Q104" s="55">
        <f>A125261098J_Latest</f>
        <v>2.8140000000000001</v>
      </c>
      <c r="R104" s="55">
        <f>A125253970L_Latest</f>
        <v>34.445</v>
      </c>
      <c r="S104" s="55">
        <f>A125256566R_Latest</f>
        <v>8.2539999999999996</v>
      </c>
      <c r="T104" s="55">
        <f>A125251814X_Latest</f>
        <v>20.087</v>
      </c>
      <c r="U104" s="55">
        <f>A125258942V_Latest</f>
        <v>28.341999999999999</v>
      </c>
      <c r="V104" s="55">
        <f>A125261318X_Latest</f>
        <v>3.1379999999999999</v>
      </c>
      <c r="W104" s="55">
        <f>A125254190T_Latest</f>
        <v>31.478999999999999</v>
      </c>
      <c r="X104" s="55">
        <f>A125256610L_Latest</f>
        <v>4.5190000000000001</v>
      </c>
      <c r="Y104" s="55">
        <f>A125251858A_Latest</f>
        <v>5.3230000000000004</v>
      </c>
      <c r="Z104" s="55">
        <f>A125258986W_Latest</f>
        <v>9.8420000000000005</v>
      </c>
      <c r="AA104" s="55">
        <f>A125261362J_Latest</f>
        <v>1.3320000000000001</v>
      </c>
      <c r="AB104" s="55">
        <f>A125254234J_Latest</f>
        <v>11.173999999999999</v>
      </c>
      <c r="AC104" s="55">
        <f>A125256390W_Latest</f>
        <v>4.423</v>
      </c>
      <c r="AD104" s="55">
        <f>A125251638X_Latest</f>
        <v>4.7750000000000004</v>
      </c>
      <c r="AE104" s="55">
        <f>A125258766V_Latest</f>
        <v>9.1980000000000004</v>
      </c>
      <c r="AF104" s="55">
        <f>A125261142F_Latest</f>
        <v>1.9319999999999999</v>
      </c>
      <c r="AG104" s="55">
        <f>A125254014F_Latest</f>
        <v>11.13</v>
      </c>
      <c r="AH104" s="55">
        <f>A125256434L_Latest</f>
        <v>0.73399999999999999</v>
      </c>
      <c r="AI104" s="55">
        <f>A125251682J_Latest</f>
        <v>1.4950000000000001</v>
      </c>
      <c r="AJ104" s="55">
        <f>A125258810T_Latest</f>
        <v>2.2290000000000001</v>
      </c>
      <c r="AK104" s="55">
        <f>A125261186J_Latest</f>
        <v>0.19</v>
      </c>
      <c r="AL104" s="55">
        <f>A125254058J_Latest</f>
        <v>2.4180000000000001</v>
      </c>
      <c r="AM104" s="55">
        <f>A125256478R_Latest</f>
        <v>0.255</v>
      </c>
      <c r="AN104" s="55">
        <f>A125251726X_Latest</f>
        <v>0.123</v>
      </c>
      <c r="AO104" s="55">
        <f>A125258854V_Latest</f>
        <v>0.378</v>
      </c>
      <c r="AP104" s="55">
        <f>A125261230F_Latest</f>
        <v>0.184</v>
      </c>
      <c r="AQ104" s="55">
        <f>A125254102F_Latest</f>
        <v>0.56200000000000006</v>
      </c>
      <c r="AR104" s="55">
        <f>A125256302K_Latest</f>
        <v>0.45900000000000002</v>
      </c>
      <c r="AS104" s="55">
        <f>A125251550F_Latest</f>
        <v>0.72</v>
      </c>
      <c r="AT104" s="55">
        <f>A125258678V_Latest</f>
        <v>1.179</v>
      </c>
      <c r="AU104" s="55">
        <f>A125261054F_Latest</f>
        <v>0</v>
      </c>
      <c r="AV104" s="55">
        <f>A125253926C_Latest</f>
        <v>1.179</v>
      </c>
    </row>
    <row r="105" spans="1:48" hidden="1">
      <c r="A105" s="53"/>
      <c r="B105" s="54" t="s">
        <v>4671</v>
      </c>
      <c r="C105" s="65">
        <v>20</v>
      </c>
      <c r="D105" s="55">
        <f>A125256262C_Latest</f>
        <v>27.562999999999999</v>
      </c>
      <c r="E105" s="55">
        <f>A125251510L_Latest</f>
        <v>19.706</v>
      </c>
      <c r="F105" s="55">
        <f>A125258638A_Latest</f>
        <v>47.268999999999998</v>
      </c>
      <c r="G105" s="55">
        <f>A125261014L_Latest</f>
        <v>1.9790000000000001</v>
      </c>
      <c r="H105" s="55">
        <f>A125253886W_Latest</f>
        <v>49.247999999999998</v>
      </c>
      <c r="I105" s="55">
        <f>A125256526W_Latest</f>
        <v>4.6849999999999996</v>
      </c>
      <c r="J105" s="55">
        <f>A125251774T_Latest</f>
        <v>6.0750000000000002</v>
      </c>
      <c r="K105" s="55">
        <f>A125258902A_Latest</f>
        <v>10.759</v>
      </c>
      <c r="L105" s="55">
        <f>A125261278T_Latest</f>
        <v>0.60699999999999998</v>
      </c>
      <c r="M105" s="55">
        <f>A125254150X_Latest</f>
        <v>11.366</v>
      </c>
      <c r="N105" s="55">
        <f>A125256350C_Latest</f>
        <v>9.7100000000000009</v>
      </c>
      <c r="O105" s="55">
        <f>A125251598T_Latest</f>
        <v>3.738</v>
      </c>
      <c r="P105" s="55">
        <f>A125258726A_Latest</f>
        <v>13.448</v>
      </c>
      <c r="Q105" s="55">
        <f>A125261102L_Latest</f>
        <v>0</v>
      </c>
      <c r="R105" s="55">
        <f>A125253974W_Latest</f>
        <v>13.448</v>
      </c>
      <c r="S105" s="55">
        <f>A125256570F_Latest</f>
        <v>6.391</v>
      </c>
      <c r="T105" s="55">
        <f>A125251818J_Latest</f>
        <v>3.2909999999999999</v>
      </c>
      <c r="U105" s="55">
        <f>A125258946C_Latest</f>
        <v>9.6820000000000004</v>
      </c>
      <c r="V105" s="55">
        <f>A125261322R_Latest</f>
        <v>0.747</v>
      </c>
      <c r="W105" s="55">
        <f>A125254194A_Latest</f>
        <v>10.429</v>
      </c>
      <c r="X105" s="55">
        <f>A125256614W_Latest</f>
        <v>3.399</v>
      </c>
      <c r="Y105" s="55">
        <f>A125251862T_Latest</f>
        <v>2.1360000000000001</v>
      </c>
      <c r="Z105" s="55">
        <f>A125258990L_Latest</f>
        <v>5.5350000000000001</v>
      </c>
      <c r="AA105" s="55">
        <f>A125261366T_Latest</f>
        <v>0.33400000000000002</v>
      </c>
      <c r="AB105" s="55">
        <f>A125254238T_Latest</f>
        <v>5.8689999999999998</v>
      </c>
      <c r="AC105" s="55">
        <f>A125256394F_Latest</f>
        <v>1.9890000000000001</v>
      </c>
      <c r="AD105" s="55">
        <f>A125251642R_Latest</f>
        <v>2.9049999999999998</v>
      </c>
      <c r="AE105" s="55">
        <f>A125258770K_Latest</f>
        <v>4.8929999999999998</v>
      </c>
      <c r="AF105" s="55">
        <f>A125261146R_Latest</f>
        <v>0</v>
      </c>
      <c r="AG105" s="55">
        <f>A125254018R_Latest</f>
        <v>4.8929999999999998</v>
      </c>
      <c r="AH105" s="55">
        <f>A125256438W_Latest</f>
        <v>0.79500000000000004</v>
      </c>
      <c r="AI105" s="55">
        <f>A125251686T_Latest</f>
        <v>0.60899999999999999</v>
      </c>
      <c r="AJ105" s="55">
        <f>A125258814A_Latest</f>
        <v>1.405</v>
      </c>
      <c r="AK105" s="55">
        <f>A125261190X_Latest</f>
        <v>0</v>
      </c>
      <c r="AL105" s="55">
        <f>A125254062X_Latest</f>
        <v>1.405</v>
      </c>
      <c r="AM105" s="55">
        <f>A125256482F_Latest</f>
        <v>0.20200000000000001</v>
      </c>
      <c r="AN105" s="55">
        <f>A125251730R_Latest</f>
        <v>0.29399999999999998</v>
      </c>
      <c r="AO105" s="55">
        <f>A125258858C_Latest</f>
        <v>0.496</v>
      </c>
      <c r="AP105" s="55">
        <f>A125261234R_Latest</f>
        <v>0</v>
      </c>
      <c r="AQ105" s="55">
        <f>A125254106R_Latest</f>
        <v>0.496</v>
      </c>
      <c r="AR105" s="55">
        <f>A125256306V_Latest</f>
        <v>0.39100000000000001</v>
      </c>
      <c r="AS105" s="55">
        <f>A125251554R_Latest</f>
        <v>0.65900000000000003</v>
      </c>
      <c r="AT105" s="55">
        <f>A125258682K_Latest</f>
        <v>1.0509999999999999</v>
      </c>
      <c r="AU105" s="55">
        <f>A125261058R_Latest</f>
        <v>0.29199999999999998</v>
      </c>
      <c r="AV105" s="55">
        <f>A125253930V_Latest</f>
        <v>1.3420000000000001</v>
      </c>
    </row>
    <row r="106" spans="1:48" hidden="1">
      <c r="A106" s="53"/>
      <c r="B106" s="54" t="s">
        <v>4672</v>
      </c>
      <c r="C106" s="65">
        <v>21</v>
      </c>
      <c r="D106" s="55">
        <f>A125256238C_Latest</f>
        <v>58.853000000000002</v>
      </c>
      <c r="E106" s="55">
        <f>A125251486X_Latest</f>
        <v>48.442999999999998</v>
      </c>
      <c r="F106" s="55">
        <f>A125258614J_Latest</f>
        <v>107.29600000000001</v>
      </c>
      <c r="G106" s="55">
        <f>A125260990C_Latest</f>
        <v>10.192</v>
      </c>
      <c r="H106" s="55">
        <f>A125253862C_Latest</f>
        <v>117.48699999999999</v>
      </c>
      <c r="I106" s="55">
        <f>A125256502C_Latest</f>
        <v>21.225000000000001</v>
      </c>
      <c r="J106" s="55">
        <f>A125251750X_Latest</f>
        <v>10.53</v>
      </c>
      <c r="K106" s="55">
        <f>A125258878L_Latest</f>
        <v>31.754000000000001</v>
      </c>
      <c r="L106" s="55">
        <f>A125261254X_Latest</f>
        <v>3.8839999999999999</v>
      </c>
      <c r="M106" s="55">
        <f>A125254126X_Latest</f>
        <v>35.639000000000003</v>
      </c>
      <c r="N106" s="55">
        <f>A125256326C_Latest</f>
        <v>18.893000000000001</v>
      </c>
      <c r="O106" s="55">
        <f>A125251574X_Latest</f>
        <v>18.068000000000001</v>
      </c>
      <c r="P106" s="55">
        <f>A125258702J_Latest</f>
        <v>36.960999999999999</v>
      </c>
      <c r="Q106" s="55">
        <f>A125261078X_Latest</f>
        <v>3.4750000000000001</v>
      </c>
      <c r="R106" s="55">
        <f>A125253950C_Latest</f>
        <v>40.436</v>
      </c>
      <c r="S106" s="55">
        <f>A125256546F_Latest</f>
        <v>11.153</v>
      </c>
      <c r="T106" s="55">
        <f>A125251794A_Latest</f>
        <v>8.968</v>
      </c>
      <c r="U106" s="55">
        <f>A125258922K_Latest</f>
        <v>20.120999999999999</v>
      </c>
      <c r="V106" s="55">
        <f>A125261298A_Latest</f>
        <v>1.04</v>
      </c>
      <c r="W106" s="55">
        <f>A125254170J_Latest</f>
        <v>21.161999999999999</v>
      </c>
      <c r="X106" s="55">
        <f>A125256590R_Latest</f>
        <v>2.6309999999999998</v>
      </c>
      <c r="Y106" s="55">
        <f>A125251838T_Latest</f>
        <v>4.2530000000000001</v>
      </c>
      <c r="Z106" s="55">
        <f>A125258966L_Latest</f>
        <v>6.8840000000000003</v>
      </c>
      <c r="AA106" s="55">
        <f>A125261342X_Latest</f>
        <v>0</v>
      </c>
      <c r="AB106" s="55">
        <f>A125254214X_Latest</f>
        <v>6.8840000000000003</v>
      </c>
      <c r="AC106" s="55">
        <f>A125256370L_Latest</f>
        <v>2.1749999999999998</v>
      </c>
      <c r="AD106" s="55">
        <f>A125251618R_Latest</f>
        <v>4.9109999999999996</v>
      </c>
      <c r="AE106" s="55">
        <f>A125258746K_Latest</f>
        <v>7.0860000000000003</v>
      </c>
      <c r="AF106" s="55">
        <f>A125261122W_Latest</f>
        <v>1.61</v>
      </c>
      <c r="AG106" s="55">
        <f>A125253994F_Latest</f>
        <v>8.6959999999999997</v>
      </c>
      <c r="AH106" s="55">
        <f>A125256414C_Latest</f>
        <v>0.83</v>
      </c>
      <c r="AI106" s="55">
        <f>A125251662X_Latest</f>
        <v>0.47499999999999998</v>
      </c>
      <c r="AJ106" s="55">
        <f>A125258790V_Latest</f>
        <v>1.3049999999999999</v>
      </c>
      <c r="AK106" s="55">
        <f>A125261166X_Latest</f>
        <v>0</v>
      </c>
      <c r="AL106" s="55">
        <f>A125254038X_Latest</f>
        <v>1.3049999999999999</v>
      </c>
      <c r="AM106" s="55">
        <f>A125256458F_Latest</f>
        <v>0.189</v>
      </c>
      <c r="AN106" s="55">
        <f>A125251706R_Latest</f>
        <v>0.35499999999999998</v>
      </c>
      <c r="AO106" s="55">
        <f>A125258834K_Latest</f>
        <v>0.54400000000000004</v>
      </c>
      <c r="AP106" s="55">
        <f>A125261210W_Latest</f>
        <v>0</v>
      </c>
      <c r="AQ106" s="55">
        <f>A125254082J_Latest</f>
        <v>0.54400000000000004</v>
      </c>
      <c r="AR106" s="55">
        <f>A125256282L_Latest</f>
        <v>1.756</v>
      </c>
      <c r="AS106" s="55">
        <f>A125251530W_Latest</f>
        <v>0.88400000000000001</v>
      </c>
      <c r="AT106" s="55">
        <f>A125258658K_Latest</f>
        <v>2.64</v>
      </c>
      <c r="AU106" s="55">
        <f>A125261034W_Latest</f>
        <v>0.182</v>
      </c>
      <c r="AV106" s="55">
        <f>A125253906V_Latest</f>
        <v>2.8220000000000001</v>
      </c>
    </row>
    <row r="107" spans="1:48" hidden="1">
      <c r="A107" s="53"/>
      <c r="B107" s="54" t="s">
        <v>4673</v>
      </c>
      <c r="C107" s="65">
        <v>22</v>
      </c>
      <c r="D107" s="55">
        <f>A125256242V_Latest</f>
        <v>48.969000000000001</v>
      </c>
      <c r="E107" s="55">
        <f>A125251490R_Latest</f>
        <v>44.256</v>
      </c>
      <c r="F107" s="55">
        <f>A125258618T_Latest</f>
        <v>93.224999999999994</v>
      </c>
      <c r="G107" s="55">
        <f>A125260994L_Latest</f>
        <v>14.555</v>
      </c>
      <c r="H107" s="55">
        <f>A125253866L_Latest</f>
        <v>107.78</v>
      </c>
      <c r="I107" s="55">
        <f>A125256506L_Latest</f>
        <v>19.649000000000001</v>
      </c>
      <c r="J107" s="55">
        <f>A125251754J_Latest</f>
        <v>16.885000000000002</v>
      </c>
      <c r="K107" s="55">
        <f>A125258882C_Latest</f>
        <v>36.533999999999999</v>
      </c>
      <c r="L107" s="55">
        <f>A125261258J_Latest</f>
        <v>4.9580000000000002</v>
      </c>
      <c r="M107" s="55">
        <f>A125254130R_Latest</f>
        <v>41.491999999999997</v>
      </c>
      <c r="N107" s="55">
        <f>A125256330V_Latest</f>
        <v>10.26</v>
      </c>
      <c r="O107" s="55">
        <f>A125251578J_Latest</f>
        <v>11.512</v>
      </c>
      <c r="P107" s="55">
        <f>A125258706T_Latest</f>
        <v>21.771999999999998</v>
      </c>
      <c r="Q107" s="55">
        <f>A125261082R_Latest</f>
        <v>4.8040000000000003</v>
      </c>
      <c r="R107" s="55">
        <f>A125253954L_Latest</f>
        <v>26.576000000000001</v>
      </c>
      <c r="S107" s="55">
        <f>A125256550W_Latest</f>
        <v>7.08</v>
      </c>
      <c r="T107" s="55">
        <f>A125251798K_Latest</f>
        <v>9.8960000000000008</v>
      </c>
      <c r="U107" s="55">
        <f>A125258926V_Latest</f>
        <v>16.975999999999999</v>
      </c>
      <c r="V107" s="55">
        <f>A125261302F_Latest</f>
        <v>2.4260000000000002</v>
      </c>
      <c r="W107" s="55">
        <f>A125254174T_Latest</f>
        <v>19.402000000000001</v>
      </c>
      <c r="X107" s="55">
        <f>A125256594X_Latest</f>
        <v>3.0150000000000001</v>
      </c>
      <c r="Y107" s="55">
        <f>A125251842J_Latest</f>
        <v>2.3149999999999999</v>
      </c>
      <c r="Z107" s="55">
        <f>A125258970C_Latest</f>
        <v>5.33</v>
      </c>
      <c r="AA107" s="55">
        <f>A125261346J_Latest</f>
        <v>0.59399999999999997</v>
      </c>
      <c r="AB107" s="55">
        <f>A125254218J_Latest</f>
        <v>5.9240000000000004</v>
      </c>
      <c r="AC107" s="55">
        <f>A125256374W_Latest</f>
        <v>6.3840000000000003</v>
      </c>
      <c r="AD107" s="55">
        <f>A125251622F_Latest</f>
        <v>2.585</v>
      </c>
      <c r="AE107" s="55">
        <f>A125258750A_Latest</f>
        <v>8.9689999999999994</v>
      </c>
      <c r="AF107" s="55">
        <f>A125261126F_Latest</f>
        <v>1.772</v>
      </c>
      <c r="AG107" s="55">
        <f>A125253998R_Latest</f>
        <v>10.742000000000001</v>
      </c>
      <c r="AH107" s="55">
        <f>A125256418L_Latest</f>
        <v>1.1180000000000001</v>
      </c>
      <c r="AI107" s="55">
        <f>A125251666J_Latest</f>
        <v>0.751</v>
      </c>
      <c r="AJ107" s="55">
        <f>A125258794C_Latest</f>
        <v>1.869</v>
      </c>
      <c r="AK107" s="55">
        <f>A125261170R_Latest</f>
        <v>0</v>
      </c>
      <c r="AL107" s="55">
        <f>A125254042R_Latest</f>
        <v>1.869</v>
      </c>
      <c r="AM107" s="55">
        <f>A125256462W_Latest</f>
        <v>0.30099999999999999</v>
      </c>
      <c r="AN107" s="55">
        <f>A125251710F_Latest</f>
        <v>0.10299999999999999</v>
      </c>
      <c r="AO107" s="55">
        <f>A125258838V_Latest</f>
        <v>0.40300000000000002</v>
      </c>
      <c r="AP107" s="55">
        <f>A125261214F_Latest</f>
        <v>0</v>
      </c>
      <c r="AQ107" s="55">
        <f>A125254086T_Latest</f>
        <v>0.40300000000000002</v>
      </c>
      <c r="AR107" s="55">
        <f>A125256286W_Latest</f>
        <v>1.1619999999999999</v>
      </c>
      <c r="AS107" s="55">
        <f>A125251534F_Latest</f>
        <v>0.20899999999999999</v>
      </c>
      <c r="AT107" s="55">
        <f>A125258662A_Latest</f>
        <v>1.371</v>
      </c>
      <c r="AU107" s="55">
        <f>A125261038F_Latest</f>
        <v>0</v>
      </c>
      <c r="AV107" s="55">
        <f>A125253910K_Latest</f>
        <v>1.371</v>
      </c>
    </row>
    <row r="108" spans="1:48" hidden="1">
      <c r="A108" s="49" t="s">
        <v>4674</v>
      </c>
      <c r="B108" s="50"/>
      <c r="C108" s="65">
        <v>23</v>
      </c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</row>
    <row r="109" spans="1:48" hidden="1">
      <c r="A109" s="53"/>
      <c r="B109" s="54" t="s">
        <v>4675</v>
      </c>
      <c r="C109" s="65">
        <v>24</v>
      </c>
      <c r="D109" s="55">
        <f>A125256246C_Latest</f>
        <v>49.509</v>
      </c>
      <c r="E109" s="55">
        <f>A125251494X_Latest</f>
        <v>76.088999999999999</v>
      </c>
      <c r="F109" s="55">
        <f>A125258622J_Latest</f>
        <v>125.598</v>
      </c>
      <c r="G109" s="55">
        <f>A125260998W_Latest</f>
        <v>13.311</v>
      </c>
      <c r="H109" s="55">
        <f>A125253870C_Latest</f>
        <v>138.91</v>
      </c>
      <c r="I109" s="55">
        <f>A125256510C_Latest</f>
        <v>15.314</v>
      </c>
      <c r="J109" s="55">
        <f>A125251758T_Latest</f>
        <v>15.76</v>
      </c>
      <c r="K109" s="55">
        <f>A125258886L_Latest</f>
        <v>31.074000000000002</v>
      </c>
      <c r="L109" s="55">
        <f>A125261262X_Latest</f>
        <v>1.3</v>
      </c>
      <c r="M109" s="55">
        <f>A125254134X_Latest</f>
        <v>32.374000000000002</v>
      </c>
      <c r="N109" s="55">
        <f>A125256334C_Latest</f>
        <v>13.721</v>
      </c>
      <c r="O109" s="55">
        <f>A125251582X_Latest</f>
        <v>23.204000000000001</v>
      </c>
      <c r="P109" s="55">
        <f>A125258710J_Latest</f>
        <v>36.924999999999997</v>
      </c>
      <c r="Q109" s="55">
        <f>A125261086X_Latest</f>
        <v>2.9849999999999999</v>
      </c>
      <c r="R109" s="55">
        <f>A125253958W_Latest</f>
        <v>39.909999999999997</v>
      </c>
      <c r="S109" s="55">
        <f>A125256554F_Latest</f>
        <v>11.007999999999999</v>
      </c>
      <c r="T109" s="55">
        <f>A125251802R_Latest</f>
        <v>21.552</v>
      </c>
      <c r="U109" s="55">
        <f>A125258930K_Latest</f>
        <v>32.56</v>
      </c>
      <c r="V109" s="55">
        <f>A125261306R_Latest</f>
        <v>3.6589999999999998</v>
      </c>
      <c r="W109" s="55">
        <f>A125254178A_Latest</f>
        <v>36.219000000000001</v>
      </c>
      <c r="X109" s="55">
        <f>A125256598J_Latest</f>
        <v>3.472</v>
      </c>
      <c r="Y109" s="55">
        <f>A125251846T_Latest</f>
        <v>6.1950000000000003</v>
      </c>
      <c r="Z109" s="55">
        <f>A125258974L_Latest</f>
        <v>9.6669999999999998</v>
      </c>
      <c r="AA109" s="55">
        <f>A125261350X_Latest</f>
        <v>1.6619999999999999</v>
      </c>
      <c r="AB109" s="55">
        <f>A125254222X_Latest</f>
        <v>11.327999999999999</v>
      </c>
      <c r="AC109" s="55">
        <f>A125256378F_Latest</f>
        <v>3.5680000000000001</v>
      </c>
      <c r="AD109" s="55">
        <f>A125251626R_Latest</f>
        <v>7.0469999999999997</v>
      </c>
      <c r="AE109" s="55">
        <f>A125258754K_Latest</f>
        <v>10.615</v>
      </c>
      <c r="AF109" s="55">
        <f>A125261130W_Latest</f>
        <v>3.0409999999999999</v>
      </c>
      <c r="AG109" s="55">
        <f>A125254002W_Latest</f>
        <v>13.654999999999999</v>
      </c>
      <c r="AH109" s="55">
        <f>A125256422C_Latest</f>
        <v>1.214</v>
      </c>
      <c r="AI109" s="55">
        <f>A125251670X_Latest</f>
        <v>0.89100000000000001</v>
      </c>
      <c r="AJ109" s="55">
        <f>A125258798L_Latest</f>
        <v>2.105</v>
      </c>
      <c r="AK109" s="55">
        <f>A125261174X_Latest</f>
        <v>0.19</v>
      </c>
      <c r="AL109" s="55">
        <f>A125254046X_Latest</f>
        <v>2.2949999999999999</v>
      </c>
      <c r="AM109" s="55">
        <f>A125256466F_Latest</f>
        <v>0.28799999999999998</v>
      </c>
      <c r="AN109" s="55">
        <f>A125251714R_Latest</f>
        <v>0.34100000000000003</v>
      </c>
      <c r="AO109" s="55">
        <f>A125258842K_Latest</f>
        <v>0.629</v>
      </c>
      <c r="AP109" s="55">
        <f>A125261218R_Latest</f>
        <v>0.184</v>
      </c>
      <c r="AQ109" s="55">
        <f>A125254090J_Latest</f>
        <v>0.81299999999999994</v>
      </c>
      <c r="AR109" s="55">
        <f>A125256290L_Latest</f>
        <v>0.92600000000000005</v>
      </c>
      <c r="AS109" s="55">
        <f>A125251538R_Latest</f>
        <v>1.0980000000000001</v>
      </c>
      <c r="AT109" s="55">
        <f>A125258666K_Latest</f>
        <v>2.024</v>
      </c>
      <c r="AU109" s="55">
        <f>A125261042W_Latest</f>
        <v>0.29199999999999998</v>
      </c>
      <c r="AV109" s="55">
        <f>A125253914V_Latest</f>
        <v>2.3149999999999999</v>
      </c>
    </row>
    <row r="110" spans="1:48" hidden="1">
      <c r="A110" s="53"/>
      <c r="B110" s="54" t="s">
        <v>4676</v>
      </c>
      <c r="C110" s="65">
        <v>25</v>
      </c>
      <c r="D110" s="55">
        <f>A125256230K_Latest</f>
        <v>75.403000000000006</v>
      </c>
      <c r="E110" s="55">
        <f>A125251478X_Latest</f>
        <v>75.22</v>
      </c>
      <c r="F110" s="55">
        <f>A125258606J_Latest</f>
        <v>150.624</v>
      </c>
      <c r="G110" s="55">
        <f>A125260982C_Latest</f>
        <v>11.555</v>
      </c>
      <c r="H110" s="55">
        <f>A125253854C_Latest</f>
        <v>162.179</v>
      </c>
      <c r="I110" s="55">
        <f>A125256494R_Latest</f>
        <v>26.44</v>
      </c>
      <c r="J110" s="55">
        <f>A125251742X_Latest</f>
        <v>21.388000000000002</v>
      </c>
      <c r="K110" s="55">
        <f>A125258870V_Latest</f>
        <v>47.828000000000003</v>
      </c>
      <c r="L110" s="55">
        <f>A125261246X_Latest</f>
        <v>3.6269999999999998</v>
      </c>
      <c r="M110" s="55">
        <f>A125254118X_Latest</f>
        <v>51.454999999999998</v>
      </c>
      <c r="N110" s="55">
        <f>A125256318C_Latest</f>
        <v>18.795999999999999</v>
      </c>
      <c r="O110" s="55">
        <f>A125251566X_Latest</f>
        <v>21.527000000000001</v>
      </c>
      <c r="P110" s="55">
        <f>A125258694V_Latest</f>
        <v>40.323999999999998</v>
      </c>
      <c r="Q110" s="55">
        <f>A125261070F_Latest</f>
        <v>3.6680000000000001</v>
      </c>
      <c r="R110" s="55">
        <f>A125253942C_Latest</f>
        <v>43.991999999999997</v>
      </c>
      <c r="S110" s="55">
        <f>A125256538F_Latest</f>
        <v>12.956</v>
      </c>
      <c r="T110" s="55">
        <f>A125251786A_Latest</f>
        <v>16.852</v>
      </c>
      <c r="U110" s="55">
        <f>A125258914K_Latest</f>
        <v>29.808</v>
      </c>
      <c r="V110" s="55">
        <f>A125261290J_Latest</f>
        <v>2.073</v>
      </c>
      <c r="W110" s="55">
        <f>A125254162J_Latest</f>
        <v>31.881</v>
      </c>
      <c r="X110" s="55">
        <f>A125256582R_Latest</f>
        <v>6.4889999999999999</v>
      </c>
      <c r="Y110" s="55">
        <f>A125251830X_Latest</f>
        <v>6.4909999999999997</v>
      </c>
      <c r="Z110" s="55">
        <f>A125258958L_Latest</f>
        <v>12.98</v>
      </c>
      <c r="AA110" s="55">
        <f>A125261334X_Latest</f>
        <v>0.59799999999999998</v>
      </c>
      <c r="AB110" s="55">
        <f>A125254206X_Latest</f>
        <v>13.577999999999999</v>
      </c>
      <c r="AC110" s="55">
        <f>A125256362L_Latest</f>
        <v>7.6539999999999999</v>
      </c>
      <c r="AD110" s="55">
        <f>A125251610W_Latest</f>
        <v>6.1230000000000002</v>
      </c>
      <c r="AE110" s="55">
        <f>A125258738K_Latest</f>
        <v>13.776999999999999</v>
      </c>
      <c r="AF110" s="55">
        <f>A125261114W_Latest</f>
        <v>1.407</v>
      </c>
      <c r="AG110" s="55">
        <f>A125253986F_Latest</f>
        <v>15.183999999999999</v>
      </c>
      <c r="AH110" s="55">
        <f>A125256406C_Latest</f>
        <v>0.97699999999999998</v>
      </c>
      <c r="AI110" s="55">
        <f>A125251654X_Latest</f>
        <v>1.6279999999999999</v>
      </c>
      <c r="AJ110" s="55">
        <f>A125258782V_Latest</f>
        <v>2.605</v>
      </c>
      <c r="AK110" s="55">
        <f>A125261158X_Latest</f>
        <v>0</v>
      </c>
      <c r="AL110" s="55">
        <f>A125254030F_Latest</f>
        <v>2.605</v>
      </c>
      <c r="AM110" s="55">
        <f>A125256450L_Latest</f>
        <v>0.35899999999999999</v>
      </c>
      <c r="AN110" s="55">
        <f>A125251698A_Latest</f>
        <v>0.32900000000000001</v>
      </c>
      <c r="AO110" s="55">
        <f>A125258826K_Latest</f>
        <v>0.68799999999999994</v>
      </c>
      <c r="AP110" s="55">
        <f>A125261202W_Latest</f>
        <v>0</v>
      </c>
      <c r="AQ110" s="55">
        <f>A125254074J_Latest</f>
        <v>0.68799999999999994</v>
      </c>
      <c r="AR110" s="55">
        <f>A125256274L_Latest</f>
        <v>1.7310000000000001</v>
      </c>
      <c r="AS110" s="55">
        <f>A125251522W_Latest</f>
        <v>0.88200000000000001</v>
      </c>
      <c r="AT110" s="55">
        <f>A125258650T_Latest</f>
        <v>2.6120000000000001</v>
      </c>
      <c r="AU110" s="55">
        <f>A125261026W_Latest</f>
        <v>0.182</v>
      </c>
      <c r="AV110" s="55">
        <f>A125253898F_Latest</f>
        <v>2.7949999999999999</v>
      </c>
    </row>
    <row r="111" spans="1:48" hidden="1">
      <c r="A111" s="53"/>
      <c r="B111" s="54" t="s">
        <v>4677</v>
      </c>
      <c r="C111" s="65">
        <v>26</v>
      </c>
      <c r="D111" s="55">
        <f>A125256266L_Latest</f>
        <v>37.305</v>
      </c>
      <c r="E111" s="55">
        <f>A125251514W_Latest</f>
        <v>26.905000000000001</v>
      </c>
      <c r="F111" s="55">
        <f>A125258642T_Latest</f>
        <v>64.209999999999994</v>
      </c>
      <c r="G111" s="55">
        <f>A125261018W_Latest</f>
        <v>9.0269999999999992</v>
      </c>
      <c r="H111" s="55">
        <f>A125253890L_Latest</f>
        <v>73.236000000000004</v>
      </c>
      <c r="I111" s="55">
        <f>A125256530L_Latest</f>
        <v>11.616</v>
      </c>
      <c r="J111" s="55">
        <f>A125251778A_Latest</f>
        <v>13.333</v>
      </c>
      <c r="K111" s="55">
        <f>A125258906K_Latest</f>
        <v>24.949000000000002</v>
      </c>
      <c r="L111" s="55">
        <f>A125261282J_Latest</f>
        <v>5.4710000000000001</v>
      </c>
      <c r="M111" s="55">
        <f>A125254154J_Latest</f>
        <v>30.42</v>
      </c>
      <c r="N111" s="55">
        <f>A125256354L_Latest</f>
        <v>11.247999999999999</v>
      </c>
      <c r="O111" s="55">
        <f>A125251602W_Latest</f>
        <v>6.5330000000000004</v>
      </c>
      <c r="P111" s="55">
        <f>A125258730T_Latest</f>
        <v>17.78</v>
      </c>
      <c r="Q111" s="55">
        <f>A125261106W_Latest</f>
        <v>1.698</v>
      </c>
      <c r="R111" s="55">
        <f>A125253978F_Latest</f>
        <v>19.478000000000002</v>
      </c>
      <c r="S111" s="55">
        <f>A125256574R_Latest</f>
        <v>6.9539999999999997</v>
      </c>
      <c r="T111" s="55">
        <f>A125251822X_Latest</f>
        <v>2.4119999999999999</v>
      </c>
      <c r="U111" s="55">
        <f>A125258950V_Latest</f>
        <v>9.3659999999999997</v>
      </c>
      <c r="V111" s="55">
        <f>A125261326X_Latest</f>
        <v>0.99099999999999999</v>
      </c>
      <c r="W111" s="55">
        <f>A125254198K_Latest</f>
        <v>10.356999999999999</v>
      </c>
      <c r="X111" s="55">
        <f>A125256618F_Latest</f>
        <v>2.4159999999999999</v>
      </c>
      <c r="Y111" s="55">
        <f>A125251866A_Latest</f>
        <v>1.341</v>
      </c>
      <c r="Z111" s="55">
        <f>A125258994W_Latest</f>
        <v>3.7570000000000001</v>
      </c>
      <c r="AA111" s="55">
        <f>A125261370J_Latest</f>
        <v>0</v>
      </c>
      <c r="AB111" s="55">
        <f>A125254242J_Latest</f>
        <v>3.7570000000000001</v>
      </c>
      <c r="AC111" s="55">
        <f>A125256398R_Latest</f>
        <v>2.3730000000000002</v>
      </c>
      <c r="AD111" s="55">
        <f>A125251646X_Latest</f>
        <v>2.0049999999999999</v>
      </c>
      <c r="AE111" s="55">
        <f>A125258774V_Latest</f>
        <v>4.3780000000000001</v>
      </c>
      <c r="AF111" s="55">
        <f>A125261150F_Latest</f>
        <v>0.86699999999999999</v>
      </c>
      <c r="AG111" s="55">
        <f>A125254022F_Latest</f>
        <v>5.2450000000000001</v>
      </c>
      <c r="AH111" s="55">
        <f>A125256442L_Latest</f>
        <v>1.286</v>
      </c>
      <c r="AI111" s="55">
        <f>A125251690J_Latest</f>
        <v>0.81100000000000005</v>
      </c>
      <c r="AJ111" s="55">
        <f>A125258818K_Latest</f>
        <v>2.097</v>
      </c>
      <c r="AK111" s="55">
        <f>A125261194J_Latest</f>
        <v>0</v>
      </c>
      <c r="AL111" s="55">
        <f>A125254066J_Latest</f>
        <v>2.097</v>
      </c>
      <c r="AM111" s="55">
        <f>A125256486R_Latest</f>
        <v>0.30099999999999999</v>
      </c>
      <c r="AN111" s="55">
        <f>A125251734X_Latest</f>
        <v>0.20300000000000001</v>
      </c>
      <c r="AO111" s="55">
        <f>A125258862V_Latest</f>
        <v>0.504</v>
      </c>
      <c r="AP111" s="55">
        <f>A125261238X_Latest</f>
        <v>0</v>
      </c>
      <c r="AQ111" s="55">
        <f>A125254110F_Latest</f>
        <v>0.504</v>
      </c>
      <c r="AR111" s="55">
        <f>A125256310K_Latest</f>
        <v>1.1120000000000001</v>
      </c>
      <c r="AS111" s="55">
        <f>A125251558X_Latest</f>
        <v>0.26700000000000002</v>
      </c>
      <c r="AT111" s="55">
        <f>A125258686V_Latest</f>
        <v>1.379</v>
      </c>
      <c r="AU111" s="55">
        <f>A125261062F_Latest</f>
        <v>0</v>
      </c>
      <c r="AV111" s="55">
        <f>A125253934C_Latest</f>
        <v>1.379</v>
      </c>
    </row>
    <row r="112" spans="1:48" hidden="1">
      <c r="A112" s="53"/>
      <c r="B112" s="54" t="s">
        <v>4678</v>
      </c>
      <c r="C112" s="65">
        <v>27</v>
      </c>
      <c r="D112" s="55">
        <f>A125256250V_Latest</f>
        <v>12.233000000000001</v>
      </c>
      <c r="E112" s="55">
        <f>A125251498J_Latest</f>
        <v>7.0640000000000001</v>
      </c>
      <c r="F112" s="55">
        <f>A125258626T_Latest</f>
        <v>19.297999999999998</v>
      </c>
      <c r="G112" s="55">
        <f>A125261002C_Latest</f>
        <v>4.1580000000000004</v>
      </c>
      <c r="H112" s="55">
        <f>A125253874L_Latest</f>
        <v>23.456</v>
      </c>
      <c r="I112" s="55">
        <f>A125256514L_Latest</f>
        <v>3.8109999999999999</v>
      </c>
      <c r="J112" s="55">
        <f>A125251762J_Latest</f>
        <v>0.52700000000000002</v>
      </c>
      <c r="K112" s="55">
        <f>A125258890C_Latest</f>
        <v>4.3380000000000001</v>
      </c>
      <c r="L112" s="55">
        <f>A125261266J_Latest</f>
        <v>0.78800000000000003</v>
      </c>
      <c r="M112" s="55">
        <f>A125254138J_Latest</f>
        <v>5.125</v>
      </c>
      <c r="N112" s="55">
        <f>A125256338L_Latest</f>
        <v>3.8980000000000001</v>
      </c>
      <c r="O112" s="55">
        <f>A125251586J_Latest</f>
        <v>4.8849999999999998</v>
      </c>
      <c r="P112" s="55">
        <f>A125258714T_Latest</f>
        <v>8.7829999999999995</v>
      </c>
      <c r="Q112" s="55">
        <f>A125261090R_Latest</f>
        <v>2.742</v>
      </c>
      <c r="R112" s="55">
        <f>A125253962L_Latest</f>
        <v>11.525</v>
      </c>
      <c r="S112" s="55">
        <f>A125256558R_Latest</f>
        <v>1.96</v>
      </c>
      <c r="T112" s="55">
        <f>A125251806X_Latest</f>
        <v>1.427</v>
      </c>
      <c r="U112" s="55">
        <f>A125258934V_Latest</f>
        <v>3.387</v>
      </c>
      <c r="V112" s="55">
        <f>A125261310F_Latest</f>
        <v>0.629</v>
      </c>
      <c r="W112" s="55">
        <f>A125254182T_Latest</f>
        <v>4.0149999999999997</v>
      </c>
      <c r="X112" s="55">
        <f>A125256602L_Latest</f>
        <v>1.1879999999999999</v>
      </c>
      <c r="Y112" s="55">
        <f>A125251850J_Latest</f>
        <v>0</v>
      </c>
      <c r="Z112" s="55">
        <f>A125258978W_Latest</f>
        <v>1.1879999999999999</v>
      </c>
      <c r="AA112" s="55">
        <f>A125261354J_Latest</f>
        <v>0</v>
      </c>
      <c r="AB112" s="55">
        <f>A125254226J_Latest</f>
        <v>1.1879999999999999</v>
      </c>
      <c r="AC112" s="55">
        <f>A125256382W_Latest</f>
        <v>1.377</v>
      </c>
      <c r="AD112" s="55">
        <f>A125251630F_Latest</f>
        <v>0</v>
      </c>
      <c r="AE112" s="55">
        <f>A125258758V_Latest</f>
        <v>1.377</v>
      </c>
      <c r="AF112" s="55">
        <f>A125261134F_Latest</f>
        <v>0</v>
      </c>
      <c r="AG112" s="55">
        <f>A125254006F_Latest</f>
        <v>1.377</v>
      </c>
      <c r="AH112" s="55">
        <f>A125256426L_Latest</f>
        <v>0</v>
      </c>
      <c r="AI112" s="55">
        <f>A125251674J_Latest</f>
        <v>0</v>
      </c>
      <c r="AJ112" s="55">
        <f>A125258802T_Latest</f>
        <v>0</v>
      </c>
      <c r="AK112" s="55">
        <f>A125261178J_Latest</f>
        <v>0</v>
      </c>
      <c r="AL112" s="55">
        <f>A125254050R_Latest</f>
        <v>0</v>
      </c>
      <c r="AM112" s="55">
        <f>A125256470W_Latest</f>
        <v>0</v>
      </c>
      <c r="AN112" s="55">
        <f>A125251718X_Latest</f>
        <v>0</v>
      </c>
      <c r="AO112" s="55">
        <f>A125258846V_Latest</f>
        <v>0</v>
      </c>
      <c r="AP112" s="55">
        <f>A125261222F_Latest</f>
        <v>0</v>
      </c>
      <c r="AQ112" s="55">
        <f>A125254094T_Latest</f>
        <v>0</v>
      </c>
      <c r="AR112" s="55">
        <f>A125256294W_Latest</f>
        <v>0</v>
      </c>
      <c r="AS112" s="55">
        <f>A125251542F_Latest</f>
        <v>0.22500000000000001</v>
      </c>
      <c r="AT112" s="55">
        <f>A125258670A_Latest</f>
        <v>0.22500000000000001</v>
      </c>
      <c r="AU112" s="55">
        <f>A125261046F_Latest</f>
        <v>0</v>
      </c>
      <c r="AV112" s="55">
        <f>A125253918C_Latest</f>
        <v>0.22500000000000001</v>
      </c>
    </row>
    <row r="113" spans="1:48" hidden="1">
      <c r="A113" s="49" t="s">
        <v>4661</v>
      </c>
      <c r="B113" s="59"/>
      <c r="C113" s="65">
        <v>28</v>
      </c>
      <c r="D113" s="55">
        <f>A125256270C_Latest</f>
        <v>174.45</v>
      </c>
      <c r="E113" s="55">
        <f>A125251518F_Latest</f>
        <v>185.279</v>
      </c>
      <c r="F113" s="55">
        <f>A125258646A_Latest</f>
        <v>359.72899999999998</v>
      </c>
      <c r="G113" s="55">
        <f>A125261022L_Latest</f>
        <v>38.052</v>
      </c>
      <c r="H113" s="55">
        <f>A125253894W_Latest</f>
        <v>397.78100000000001</v>
      </c>
      <c r="I113" s="55">
        <f>A125256534W_Latest</f>
        <v>57.180999999999997</v>
      </c>
      <c r="J113" s="55">
        <f>A125251782T_Latest</f>
        <v>51.006999999999998</v>
      </c>
      <c r="K113" s="55">
        <f>A125258910A_Latest</f>
        <v>108.18899999999999</v>
      </c>
      <c r="L113" s="55">
        <f>A125261286T_Latest</f>
        <v>11.185</v>
      </c>
      <c r="M113" s="55">
        <f>A125254158T_Latest</f>
        <v>119.374</v>
      </c>
      <c r="N113" s="55">
        <f>A125256358W_Latest</f>
        <v>47.662999999999997</v>
      </c>
      <c r="O113" s="55">
        <f>A125251606F_Latest</f>
        <v>56.15</v>
      </c>
      <c r="P113" s="55">
        <f>A125258734A_Latest</f>
        <v>103.812</v>
      </c>
      <c r="Q113" s="55">
        <f>A125261110L_Latest</f>
        <v>11.093</v>
      </c>
      <c r="R113" s="55">
        <f>A125253982W_Latest</f>
        <v>114.905</v>
      </c>
      <c r="S113" s="55">
        <f>A125256578X_Latest</f>
        <v>32.878999999999998</v>
      </c>
      <c r="T113" s="55">
        <f>A125251826J_Latest</f>
        <v>42.243000000000002</v>
      </c>
      <c r="U113" s="55">
        <f>A125258954C_Latest</f>
        <v>75.120999999999995</v>
      </c>
      <c r="V113" s="55">
        <f>A125261330R_Latest</f>
        <v>7.351</v>
      </c>
      <c r="W113" s="55">
        <f>A125254202R_Latest</f>
        <v>82.472999999999999</v>
      </c>
      <c r="X113" s="55">
        <f>A125256622W_Latest</f>
        <v>13.565</v>
      </c>
      <c r="Y113" s="55">
        <f>A125251870T_Latest</f>
        <v>14.026999999999999</v>
      </c>
      <c r="Z113" s="55">
        <f>A125258998F_Latest</f>
        <v>27.591999999999999</v>
      </c>
      <c r="AA113" s="55">
        <f>A125261374T_Latest</f>
        <v>2.2599999999999998</v>
      </c>
      <c r="AB113" s="55">
        <f>A125254246T_Latest</f>
        <v>29.850999999999999</v>
      </c>
      <c r="AC113" s="55">
        <f>A125256402V_Latest</f>
        <v>14.971</v>
      </c>
      <c r="AD113" s="55">
        <f>A125251650R_Latest</f>
        <v>15.175000000000001</v>
      </c>
      <c r="AE113" s="55">
        <f>A125258778C_Latest</f>
        <v>30.146000000000001</v>
      </c>
      <c r="AF113" s="55">
        <f>A125261154R_Latest</f>
        <v>5.3150000000000004</v>
      </c>
      <c r="AG113" s="55">
        <f>A125254026R_Latest</f>
        <v>35.460999999999999</v>
      </c>
      <c r="AH113" s="55">
        <f>A125256446W_Latest</f>
        <v>3.4769999999999999</v>
      </c>
      <c r="AI113" s="55">
        <f>A125251694T_Latest</f>
        <v>3.331</v>
      </c>
      <c r="AJ113" s="55">
        <f>A125258822A_Latest</f>
        <v>6.8079999999999998</v>
      </c>
      <c r="AK113" s="55">
        <f>A125261198T_Latest</f>
        <v>0.19</v>
      </c>
      <c r="AL113" s="55">
        <f>A125254070X_Latest</f>
        <v>6.9969999999999999</v>
      </c>
      <c r="AM113" s="55">
        <f>A125256490F_Latest</f>
        <v>0.94699999999999995</v>
      </c>
      <c r="AN113" s="55">
        <f>A125251738J_Latest</f>
        <v>0.874</v>
      </c>
      <c r="AO113" s="55">
        <f>A125258866C_Latest</f>
        <v>1.821</v>
      </c>
      <c r="AP113" s="55">
        <f>A125261242R_Latest</f>
        <v>0.184</v>
      </c>
      <c r="AQ113" s="55">
        <f>A125254114R_Latest</f>
        <v>2.0049999999999999</v>
      </c>
      <c r="AR113" s="55">
        <f>A125256314V_Latest</f>
        <v>3.7679999999999998</v>
      </c>
      <c r="AS113" s="55">
        <f>A125251562R_Latest</f>
        <v>2.472</v>
      </c>
      <c r="AT113" s="55">
        <f>A125258690K_Latest</f>
        <v>6.2409999999999997</v>
      </c>
      <c r="AU113" s="55">
        <f>A125261066R_Latest</f>
        <v>0.47399999999999998</v>
      </c>
      <c r="AV113" s="55">
        <f>A125253938L_Latest</f>
        <v>6.7140000000000004</v>
      </c>
    </row>
    <row r="114" spans="1:48" hidden="1">
      <c r="A114" s="46" t="s">
        <v>4680</v>
      </c>
      <c r="B114" s="47"/>
      <c r="C114" s="65">
        <v>29</v>
      </c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</row>
    <row r="115" spans="1:48" hidden="1">
      <c r="A115" s="49" t="s">
        <v>4666</v>
      </c>
      <c r="B115" s="50"/>
      <c r="C115" s="65">
        <v>30</v>
      </c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</row>
    <row r="116" spans="1:48" hidden="1">
      <c r="A116" s="53"/>
      <c r="B116" s="54" t="s">
        <v>4667</v>
      </c>
      <c r="C116" s="65">
        <v>31</v>
      </c>
      <c r="D116" s="55">
        <f>A125244374X_Latest</f>
        <v>212.178</v>
      </c>
      <c r="E116" s="55">
        <f>A125239622C_Latest</f>
        <v>252.79300000000001</v>
      </c>
      <c r="F116" s="55">
        <f>A125246750C_Latest</f>
        <v>464.971</v>
      </c>
      <c r="G116" s="55">
        <f>A125249126C_Latest</f>
        <v>50.475999999999999</v>
      </c>
      <c r="H116" s="55">
        <f>A125241998T_Latest</f>
        <v>515.447</v>
      </c>
      <c r="I116" s="55">
        <f>A125244638T_Latest</f>
        <v>49.091000000000001</v>
      </c>
      <c r="J116" s="55">
        <f>A125239886J_Latest</f>
        <v>86.840999999999994</v>
      </c>
      <c r="K116" s="55">
        <f>A125247014X_Latest</f>
        <v>135.93199999999999</v>
      </c>
      <c r="L116" s="55">
        <f>A125249390R_Latest</f>
        <v>18.603999999999999</v>
      </c>
      <c r="M116" s="55">
        <f>A125242262V_Latest</f>
        <v>154.53700000000001</v>
      </c>
      <c r="N116" s="55">
        <f>A125244462X_Latest</f>
        <v>71.025999999999996</v>
      </c>
      <c r="O116" s="55">
        <f>A125239710C_Latest</f>
        <v>55.655000000000001</v>
      </c>
      <c r="P116" s="55">
        <f>A125246838W_Latest</f>
        <v>126.681</v>
      </c>
      <c r="Q116" s="55">
        <f>A125249214C_Latest</f>
        <v>12.054</v>
      </c>
      <c r="R116" s="55">
        <f>A125242086V_Latest</f>
        <v>138.73500000000001</v>
      </c>
      <c r="S116" s="55">
        <f>A125244682A_Latest</f>
        <v>47.017000000000003</v>
      </c>
      <c r="T116" s="55">
        <f>A125239930F_Latest</f>
        <v>52.838000000000001</v>
      </c>
      <c r="U116" s="55">
        <f>A125247058A_Latest</f>
        <v>99.855999999999995</v>
      </c>
      <c r="V116" s="55">
        <f>A125249434F_Latest</f>
        <v>10.782999999999999</v>
      </c>
      <c r="W116" s="55">
        <f>A125242306K_Latest</f>
        <v>110.639</v>
      </c>
      <c r="X116" s="55">
        <f>A125244726T_Latest</f>
        <v>14.595000000000001</v>
      </c>
      <c r="Y116" s="55">
        <f>A125239974J_Latest</f>
        <v>18.53</v>
      </c>
      <c r="Z116" s="55">
        <f>A125247102X_Latest</f>
        <v>33.125</v>
      </c>
      <c r="AA116" s="55">
        <f>A125249478J_Latest</f>
        <v>2.7160000000000002</v>
      </c>
      <c r="AB116" s="55">
        <f>A125242350V_Latest</f>
        <v>35.840000000000003</v>
      </c>
      <c r="AC116" s="55">
        <f>A125244506R_Latest</f>
        <v>21.187999999999999</v>
      </c>
      <c r="AD116" s="55">
        <f>A125239754F_Latest</f>
        <v>27.673999999999999</v>
      </c>
      <c r="AE116" s="55">
        <f>A125246882F_Latest</f>
        <v>48.862000000000002</v>
      </c>
      <c r="AF116" s="55">
        <f>A125249258F_Latest</f>
        <v>3.9569999999999999</v>
      </c>
      <c r="AG116" s="55">
        <f>A125242130T_Latest</f>
        <v>52.817999999999998</v>
      </c>
      <c r="AH116" s="55">
        <f>A125244550X_Latest</f>
        <v>4.9160000000000004</v>
      </c>
      <c r="AI116" s="55">
        <f>A125239798J_Latest</f>
        <v>7.1040000000000001</v>
      </c>
      <c r="AJ116" s="55">
        <f>A125246926W_Latest</f>
        <v>12.019</v>
      </c>
      <c r="AK116" s="55">
        <f>A125249302C_Latest</f>
        <v>1.123</v>
      </c>
      <c r="AL116" s="55">
        <f>A125242174V_Latest</f>
        <v>13.141999999999999</v>
      </c>
      <c r="AM116" s="55">
        <f>A125244594A_Latest</f>
        <v>1.4330000000000001</v>
      </c>
      <c r="AN116" s="55">
        <f>A125239842F_Latest</f>
        <v>1.1499999999999999</v>
      </c>
      <c r="AO116" s="55">
        <f>A125246970F_Latest</f>
        <v>2.5819999999999999</v>
      </c>
      <c r="AP116" s="55">
        <f>A125249346F_Latest</f>
        <v>0.33900000000000002</v>
      </c>
      <c r="AQ116" s="55">
        <f>A125242218K_Latest</f>
        <v>2.9209999999999998</v>
      </c>
      <c r="AR116" s="55">
        <f>A125244418R_Latest</f>
        <v>2.9129999999999998</v>
      </c>
      <c r="AS116" s="55">
        <f>A125239666F_Latest</f>
        <v>3.0019999999999998</v>
      </c>
      <c r="AT116" s="55">
        <f>A125246794F_Latest</f>
        <v>5.9139999999999997</v>
      </c>
      <c r="AU116" s="55">
        <f>A125249170L_Latest</f>
        <v>0.90100000000000002</v>
      </c>
      <c r="AV116" s="55">
        <f>A125242042T_Latest</f>
        <v>6.8150000000000004</v>
      </c>
    </row>
    <row r="117" spans="1:48" hidden="1">
      <c r="A117" s="53"/>
      <c r="B117" s="54" t="s">
        <v>4668</v>
      </c>
      <c r="C117" s="65">
        <v>32</v>
      </c>
      <c r="D117" s="55">
        <f>A125244354R_Latest</f>
        <v>32.807000000000002</v>
      </c>
      <c r="E117" s="55">
        <f>A125239602V_Latest</f>
        <v>32.335999999999999</v>
      </c>
      <c r="F117" s="55">
        <f>A125246730V_Latest</f>
        <v>65.143000000000001</v>
      </c>
      <c r="G117" s="55">
        <f>A125249106V_Latest</f>
        <v>11.46</v>
      </c>
      <c r="H117" s="55">
        <f>A125241978J_Latest</f>
        <v>76.602999999999994</v>
      </c>
      <c r="I117" s="55">
        <f>A125244618J_Latest</f>
        <v>9.1980000000000004</v>
      </c>
      <c r="J117" s="55">
        <f>A125239866X_Latest</f>
        <v>7.42</v>
      </c>
      <c r="K117" s="55">
        <f>A125246994X_Latest</f>
        <v>16.617000000000001</v>
      </c>
      <c r="L117" s="55">
        <f>A125249370F_Latest</f>
        <v>3.8929999999999998</v>
      </c>
      <c r="M117" s="55">
        <f>A125242242K_Latest</f>
        <v>20.51</v>
      </c>
      <c r="N117" s="55">
        <f>A125244442R_Latest</f>
        <v>10.603999999999999</v>
      </c>
      <c r="O117" s="55">
        <f>A125239690F_Latest</f>
        <v>9.6950000000000003</v>
      </c>
      <c r="P117" s="55">
        <f>A125246818L_Latest</f>
        <v>20.298999999999999</v>
      </c>
      <c r="Q117" s="55">
        <f>A125249194F_Latest</f>
        <v>1.9159999999999999</v>
      </c>
      <c r="R117" s="55">
        <f>A125242066K_Latest</f>
        <v>22.213999999999999</v>
      </c>
      <c r="S117" s="55">
        <f>A125244662T_Latest</f>
        <v>6.0220000000000002</v>
      </c>
      <c r="T117" s="55">
        <f>A125239910W_Latest</f>
        <v>6.8049999999999997</v>
      </c>
      <c r="U117" s="55">
        <f>A125247038T_Latest</f>
        <v>12.827</v>
      </c>
      <c r="V117" s="55">
        <f>A125249414W_Latest</f>
        <v>2.419</v>
      </c>
      <c r="W117" s="55">
        <f>A125242286L_Latest</f>
        <v>15.246</v>
      </c>
      <c r="X117" s="55">
        <f>A125244706J_Latest</f>
        <v>1.2729999999999999</v>
      </c>
      <c r="Y117" s="55">
        <f>A125239954X_Latest</f>
        <v>4.0629999999999997</v>
      </c>
      <c r="Z117" s="55">
        <f>A125247082A_Latest</f>
        <v>5.335</v>
      </c>
      <c r="AA117" s="55">
        <f>A125249458X_Latest</f>
        <v>2.484</v>
      </c>
      <c r="AB117" s="55">
        <f>A125242330K_Latest</f>
        <v>7.819</v>
      </c>
      <c r="AC117" s="55">
        <f>A125244486T_Latest</f>
        <v>4.5890000000000004</v>
      </c>
      <c r="AD117" s="55">
        <f>A125239734W_Latest</f>
        <v>4.056</v>
      </c>
      <c r="AE117" s="55">
        <f>A125246862W_Latest</f>
        <v>8.6449999999999996</v>
      </c>
      <c r="AF117" s="55">
        <f>A125249238W_Latest</f>
        <v>0.53400000000000003</v>
      </c>
      <c r="AG117" s="55">
        <f>A125242110J_Latest</f>
        <v>9.1790000000000003</v>
      </c>
      <c r="AH117" s="55">
        <f>A125244530R_Latest</f>
        <v>0.753</v>
      </c>
      <c r="AI117" s="55">
        <f>A125239778X_Latest</f>
        <v>0</v>
      </c>
      <c r="AJ117" s="55">
        <f>A125246906L_Latest</f>
        <v>0.753</v>
      </c>
      <c r="AK117" s="55">
        <f>A125249282F_Latest</f>
        <v>0.21299999999999999</v>
      </c>
      <c r="AL117" s="55">
        <f>A125242154K_Latest</f>
        <v>0.96699999999999997</v>
      </c>
      <c r="AM117" s="55">
        <f>A125244574T_Latest</f>
        <v>6.6000000000000003E-2</v>
      </c>
      <c r="AN117" s="55">
        <f>A125239822W_Latest</f>
        <v>9.6000000000000002E-2</v>
      </c>
      <c r="AO117" s="55">
        <f>A125246950W_Latest</f>
        <v>0.16300000000000001</v>
      </c>
      <c r="AP117" s="55">
        <f>A125249326W_Latest</f>
        <v>0</v>
      </c>
      <c r="AQ117" s="55">
        <f>A125242198L_Latest</f>
        <v>0.16300000000000001</v>
      </c>
      <c r="AR117" s="55">
        <f>A125244398T_Latest</f>
        <v>0.30299999999999999</v>
      </c>
      <c r="AS117" s="55">
        <f>A125239646W_Latest</f>
        <v>0.20100000000000001</v>
      </c>
      <c r="AT117" s="55">
        <f>A125246774W_Latest</f>
        <v>0.504</v>
      </c>
      <c r="AU117" s="55">
        <f>A125249150C_Latest</f>
        <v>0</v>
      </c>
      <c r="AV117" s="55">
        <f>A125242022J_Latest</f>
        <v>0.504</v>
      </c>
    </row>
    <row r="118" spans="1:48" hidden="1">
      <c r="A118" s="49" t="s">
        <v>4669</v>
      </c>
      <c r="B118" s="50"/>
      <c r="C118" s="65">
        <v>33</v>
      </c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</row>
    <row r="119" spans="1:48" hidden="1">
      <c r="A119" s="53"/>
      <c r="B119" s="54" t="s">
        <v>4670</v>
      </c>
      <c r="C119" s="65">
        <v>34</v>
      </c>
      <c r="D119" s="55">
        <f>A125244378J_Latest</f>
        <v>82.543999999999997</v>
      </c>
      <c r="E119" s="55">
        <f>A125239626L_Latest</f>
        <v>110.443</v>
      </c>
      <c r="F119" s="55">
        <f>A125246754L_Latest</f>
        <v>192.98699999999999</v>
      </c>
      <c r="G119" s="55">
        <f>A125249130V_Latest</f>
        <v>21.855</v>
      </c>
      <c r="H119" s="55">
        <f>A125242002X_Latest</f>
        <v>214.84200000000001</v>
      </c>
      <c r="I119" s="55">
        <f>A125244642J_Latest</f>
        <v>14.554</v>
      </c>
      <c r="J119" s="55">
        <f>A125239890X_Latest</f>
        <v>36.478999999999999</v>
      </c>
      <c r="K119" s="55">
        <f>A125247018J_Latest</f>
        <v>51.033000000000001</v>
      </c>
      <c r="L119" s="55">
        <f>A125249394X_Latest</f>
        <v>9.8309999999999995</v>
      </c>
      <c r="M119" s="55">
        <f>A125242266C_Latest</f>
        <v>60.863999999999997</v>
      </c>
      <c r="N119" s="55">
        <f>A125244466J_Latest</f>
        <v>27.684999999999999</v>
      </c>
      <c r="O119" s="55">
        <f>A125239714L_Latest</f>
        <v>25.574999999999999</v>
      </c>
      <c r="P119" s="55">
        <f>A125246842L_Latest</f>
        <v>53.26</v>
      </c>
      <c r="Q119" s="55">
        <f>A125249218L_Latest</f>
        <v>2.883</v>
      </c>
      <c r="R119" s="55">
        <f>A125242090K_Latest</f>
        <v>56.143000000000001</v>
      </c>
      <c r="S119" s="55">
        <f>A125244686K_Latest</f>
        <v>18.16</v>
      </c>
      <c r="T119" s="55">
        <f>A125239934R_Latest</f>
        <v>22.956</v>
      </c>
      <c r="U119" s="55">
        <f>A125247062T_Latest</f>
        <v>41.116</v>
      </c>
      <c r="V119" s="55">
        <f>A125249438R_Latest</f>
        <v>4.5970000000000004</v>
      </c>
      <c r="W119" s="55">
        <f>A125242310A_Latest</f>
        <v>45.713000000000001</v>
      </c>
      <c r="X119" s="55">
        <f>A125244730J_Latest</f>
        <v>8.0120000000000005</v>
      </c>
      <c r="Y119" s="55">
        <f>A125239978T_Latest</f>
        <v>9.3520000000000003</v>
      </c>
      <c r="Z119" s="55">
        <f>A125247106J_Latest</f>
        <v>17.364000000000001</v>
      </c>
      <c r="AA119" s="55">
        <f>A125249482X_Latest</f>
        <v>2.4140000000000001</v>
      </c>
      <c r="AB119" s="55">
        <f>A125242354C_Latest</f>
        <v>19.777999999999999</v>
      </c>
      <c r="AC119" s="55">
        <f>A125244510F_Latest</f>
        <v>9.157</v>
      </c>
      <c r="AD119" s="55">
        <f>A125239758R_Latest</f>
        <v>11.254</v>
      </c>
      <c r="AE119" s="55">
        <f>A125246886R_Latest</f>
        <v>20.411000000000001</v>
      </c>
      <c r="AF119" s="55">
        <f>A125249262W_Latest</f>
        <v>1.2949999999999999</v>
      </c>
      <c r="AG119" s="55">
        <f>A125242134A_Latest</f>
        <v>21.706</v>
      </c>
      <c r="AH119" s="55">
        <f>A125244554J_Latest</f>
        <v>3.004</v>
      </c>
      <c r="AI119" s="55">
        <f>A125239802L_Latest</f>
        <v>2.972</v>
      </c>
      <c r="AJ119" s="55">
        <f>A125246930L_Latest</f>
        <v>5.976</v>
      </c>
      <c r="AK119" s="55">
        <f>A125249306L_Latest</f>
        <v>0.183</v>
      </c>
      <c r="AL119" s="55">
        <f>A125242178C_Latest</f>
        <v>6.16</v>
      </c>
      <c r="AM119" s="55">
        <f>A125244598K_Latest</f>
        <v>0.26600000000000001</v>
      </c>
      <c r="AN119" s="55">
        <f>A125239846R_Latest</f>
        <v>0.318</v>
      </c>
      <c r="AO119" s="55">
        <f>A125246974R_Latest</f>
        <v>0.58399999999999996</v>
      </c>
      <c r="AP119" s="55">
        <f>A125249350W_Latest</f>
        <v>0.16500000000000001</v>
      </c>
      <c r="AQ119" s="55">
        <f>A125242222A_Latest</f>
        <v>0.749</v>
      </c>
      <c r="AR119" s="55">
        <f>A125244422F_Latest</f>
        <v>1.706</v>
      </c>
      <c r="AS119" s="55">
        <f>A125239670W_Latest</f>
        <v>1.5369999999999999</v>
      </c>
      <c r="AT119" s="55">
        <f>A125246798R_Latest</f>
        <v>3.2429999999999999</v>
      </c>
      <c r="AU119" s="55">
        <f>A125249174W_Latest</f>
        <v>0.48799999999999999</v>
      </c>
      <c r="AV119" s="55">
        <f>A125242046A_Latest</f>
        <v>3.7309999999999999</v>
      </c>
    </row>
    <row r="120" spans="1:48" hidden="1">
      <c r="A120" s="53"/>
      <c r="B120" s="54" t="s">
        <v>4671</v>
      </c>
      <c r="C120" s="65">
        <v>35</v>
      </c>
      <c r="D120" s="55">
        <f>A125244382X_Latest</f>
        <v>45.692999999999998</v>
      </c>
      <c r="E120" s="55">
        <f>A125239630C_Latest</f>
        <v>53.701000000000001</v>
      </c>
      <c r="F120" s="55">
        <f>A125246758W_Latest</f>
        <v>99.394000000000005</v>
      </c>
      <c r="G120" s="55">
        <f>A125249134C_Latest</f>
        <v>7.3220000000000001</v>
      </c>
      <c r="H120" s="55">
        <f>A125242006J_Latest</f>
        <v>106.71599999999999</v>
      </c>
      <c r="I120" s="55">
        <f>A125244646T_Latest</f>
        <v>12.669</v>
      </c>
      <c r="J120" s="55">
        <f>A125239894J_Latest</f>
        <v>16.016999999999999</v>
      </c>
      <c r="K120" s="55">
        <f>A125247022X_Latest</f>
        <v>28.686</v>
      </c>
      <c r="L120" s="55">
        <f>A125249398J_Latest</f>
        <v>0.59199999999999997</v>
      </c>
      <c r="M120" s="55">
        <f>A125242270V_Latest</f>
        <v>29.277000000000001</v>
      </c>
      <c r="N120" s="55">
        <f>A125244470X_Latest</f>
        <v>13.169</v>
      </c>
      <c r="O120" s="55">
        <f>A125239718W_Latest</f>
        <v>13.717000000000001</v>
      </c>
      <c r="P120" s="55">
        <f>A125246846W_Latest</f>
        <v>26.885999999999999</v>
      </c>
      <c r="Q120" s="55">
        <f>A125249222C_Latest</f>
        <v>3.0569999999999999</v>
      </c>
      <c r="R120" s="55">
        <f>A125242094V_Latest</f>
        <v>29.943000000000001</v>
      </c>
      <c r="S120" s="55">
        <f>A125244690A_Latest</f>
        <v>9.8360000000000003</v>
      </c>
      <c r="T120" s="55">
        <f>A125239938X_Latest</f>
        <v>8.8309999999999995</v>
      </c>
      <c r="U120" s="55">
        <f>A125247066A_Latest</f>
        <v>18.667999999999999</v>
      </c>
      <c r="V120" s="55">
        <f>A125249442F_Latest</f>
        <v>1.6839999999999999</v>
      </c>
      <c r="W120" s="55">
        <f>A125242314K_Latest</f>
        <v>20.350999999999999</v>
      </c>
      <c r="X120" s="55">
        <f>A125244734T_Latest</f>
        <v>2.448</v>
      </c>
      <c r="Y120" s="55">
        <f>A125239982J_Latest</f>
        <v>6.4139999999999997</v>
      </c>
      <c r="Z120" s="55">
        <f>A125247110X_Latest</f>
        <v>8.8620000000000001</v>
      </c>
      <c r="AA120" s="55">
        <f>A125249486J_Latest</f>
        <v>0.33</v>
      </c>
      <c r="AB120" s="55">
        <f>A125242358L_Latest</f>
        <v>9.1929999999999996</v>
      </c>
      <c r="AC120" s="55">
        <f>A125244514R_Latest</f>
        <v>6.5220000000000002</v>
      </c>
      <c r="AD120" s="55">
        <f>A125239762F_Latest</f>
        <v>6.0330000000000004</v>
      </c>
      <c r="AE120" s="55">
        <f>A125246890F_Latest</f>
        <v>12.555</v>
      </c>
      <c r="AF120" s="55">
        <f>A125249266F_Latest</f>
        <v>0.999</v>
      </c>
      <c r="AG120" s="55">
        <f>A125242138K_Latest</f>
        <v>13.555</v>
      </c>
      <c r="AH120" s="55">
        <f>A125244558T_Latest</f>
        <v>0.83499999999999996</v>
      </c>
      <c r="AI120" s="55">
        <f>A125239806W_Latest</f>
        <v>2.0270000000000001</v>
      </c>
      <c r="AJ120" s="55">
        <f>A125246934W_Latest</f>
        <v>2.8620000000000001</v>
      </c>
      <c r="AK120" s="55">
        <f>A125249310C_Latest</f>
        <v>0.441</v>
      </c>
      <c r="AL120" s="55">
        <f>A125242182V_Latest</f>
        <v>3.3029999999999999</v>
      </c>
      <c r="AM120" s="55">
        <f>A125244602R_Latest</f>
        <v>0.214</v>
      </c>
      <c r="AN120" s="55">
        <f>A125239850F_Latest</f>
        <v>0.23699999999999999</v>
      </c>
      <c r="AO120" s="55">
        <f>A125246978X_Latest</f>
        <v>0.45100000000000001</v>
      </c>
      <c r="AP120" s="55">
        <f>A125249354F_Latest</f>
        <v>0</v>
      </c>
      <c r="AQ120" s="55">
        <f>A125242226K_Latest</f>
        <v>0.45100000000000001</v>
      </c>
      <c r="AR120" s="55">
        <f>A125244426R_Latest</f>
        <v>0</v>
      </c>
      <c r="AS120" s="55">
        <f>A125239674F_Latest</f>
        <v>0.42399999999999999</v>
      </c>
      <c r="AT120" s="55">
        <f>A125246802V_Latest</f>
        <v>0.42399999999999999</v>
      </c>
      <c r="AU120" s="55">
        <f>A125249178F_Latest</f>
        <v>0.219</v>
      </c>
      <c r="AV120" s="55">
        <f>A125242050T_Latest</f>
        <v>0.64300000000000002</v>
      </c>
    </row>
    <row r="121" spans="1:48" hidden="1">
      <c r="A121" s="53"/>
      <c r="B121" s="54" t="s">
        <v>4672</v>
      </c>
      <c r="C121" s="65">
        <v>36</v>
      </c>
      <c r="D121" s="55">
        <f>A125244358X_Latest</f>
        <v>73.38</v>
      </c>
      <c r="E121" s="55">
        <f>A125239606C_Latest</f>
        <v>75.247</v>
      </c>
      <c r="F121" s="55">
        <f>A125246734C_Latest</f>
        <v>148.62700000000001</v>
      </c>
      <c r="G121" s="55">
        <f>A125249110K_Latest</f>
        <v>17.821999999999999</v>
      </c>
      <c r="H121" s="55">
        <f>A125241982X_Latest</f>
        <v>166.44800000000001</v>
      </c>
      <c r="I121" s="55">
        <f>A125244622X_Latest</f>
        <v>19.206</v>
      </c>
      <c r="J121" s="55">
        <f>A125239870R_Latest</f>
        <v>24.247</v>
      </c>
      <c r="K121" s="55">
        <f>A125246998J_Latest</f>
        <v>43.451999999999998</v>
      </c>
      <c r="L121" s="55">
        <f>A125249374R_Latest</f>
        <v>5.5190000000000001</v>
      </c>
      <c r="M121" s="55">
        <f>A125242246V_Latest</f>
        <v>48.972000000000001</v>
      </c>
      <c r="N121" s="55">
        <f>A125244446X_Latest</f>
        <v>23.620999999999999</v>
      </c>
      <c r="O121" s="55">
        <f>A125239694R_Latest</f>
        <v>15.111000000000001</v>
      </c>
      <c r="P121" s="55">
        <f>A125246822C_Latest</f>
        <v>38.731999999999999</v>
      </c>
      <c r="Q121" s="55">
        <f>A125249198R_Latest</f>
        <v>4.0209999999999999</v>
      </c>
      <c r="R121" s="55">
        <f>A125242070A_Latest</f>
        <v>42.752000000000002</v>
      </c>
      <c r="S121" s="55">
        <f>A125244666A_Latest</f>
        <v>17.295000000000002</v>
      </c>
      <c r="T121" s="55">
        <f>A125239914F_Latest</f>
        <v>19.123999999999999</v>
      </c>
      <c r="U121" s="55">
        <f>A125247042J_Latest</f>
        <v>36.417999999999999</v>
      </c>
      <c r="V121" s="55">
        <f>A125249418F_Latest</f>
        <v>5.1689999999999996</v>
      </c>
      <c r="W121" s="55">
        <f>A125242290C_Latest</f>
        <v>41.587000000000003</v>
      </c>
      <c r="X121" s="55">
        <f>A125244710X_Latest</f>
        <v>3.661</v>
      </c>
      <c r="Y121" s="55">
        <f>A125239958J_Latest</f>
        <v>4.1379999999999999</v>
      </c>
      <c r="Z121" s="55">
        <f>A125247086K_Latest</f>
        <v>7.7990000000000004</v>
      </c>
      <c r="AA121" s="55">
        <f>A125249462R_Latest</f>
        <v>1.2430000000000001</v>
      </c>
      <c r="AB121" s="55">
        <f>A125242334V_Latest</f>
        <v>9.0419999999999998</v>
      </c>
      <c r="AC121" s="55">
        <f>A125244490J_Latest</f>
        <v>6.7350000000000003</v>
      </c>
      <c r="AD121" s="55">
        <f>A125239738F_Latest</f>
        <v>9.8239999999999998</v>
      </c>
      <c r="AE121" s="55">
        <f>A125246866F_Latest</f>
        <v>16.559000000000001</v>
      </c>
      <c r="AF121" s="55">
        <f>A125249242L_Latest</f>
        <v>0.876</v>
      </c>
      <c r="AG121" s="55">
        <f>A125242114T_Latest</f>
        <v>17.434999999999999</v>
      </c>
      <c r="AH121" s="55">
        <f>A125244534X_Latest</f>
        <v>1.4530000000000001</v>
      </c>
      <c r="AI121" s="55">
        <f>A125239782R_Latest</f>
        <v>1.331</v>
      </c>
      <c r="AJ121" s="55">
        <f>A125246910C_Latest</f>
        <v>2.7839999999999998</v>
      </c>
      <c r="AK121" s="55">
        <f>A125249286R_Latest</f>
        <v>0.71099999999999997</v>
      </c>
      <c r="AL121" s="55">
        <f>A125242158V_Latest</f>
        <v>3.4950000000000001</v>
      </c>
      <c r="AM121" s="55">
        <f>A125244578A_Latest</f>
        <v>0.40899999999999997</v>
      </c>
      <c r="AN121" s="55">
        <f>A125239826F_Latest</f>
        <v>0.59499999999999997</v>
      </c>
      <c r="AO121" s="55">
        <f>A125246954F_Latest</f>
        <v>1.004</v>
      </c>
      <c r="AP121" s="55">
        <f>A125249330L_Latest</f>
        <v>8.7999999999999995E-2</v>
      </c>
      <c r="AQ121" s="55">
        <f>A125242202T_Latest</f>
        <v>1.0920000000000001</v>
      </c>
      <c r="AR121" s="55">
        <f>A125244402W_Latest</f>
        <v>1.0009999999999999</v>
      </c>
      <c r="AS121" s="55">
        <f>A125239650L_Latest</f>
        <v>0.877</v>
      </c>
      <c r="AT121" s="55">
        <f>A125246778F_Latest</f>
        <v>1.8779999999999999</v>
      </c>
      <c r="AU121" s="55">
        <f>A125249154L_Latest</f>
        <v>0.19400000000000001</v>
      </c>
      <c r="AV121" s="55">
        <f>A125242026T_Latest</f>
        <v>2.0720000000000001</v>
      </c>
    </row>
    <row r="122" spans="1:48" hidden="1">
      <c r="A122" s="53"/>
      <c r="B122" s="54" t="s">
        <v>4673</v>
      </c>
      <c r="C122" s="65">
        <v>37</v>
      </c>
      <c r="D122" s="55">
        <f>A125244362R_Latest</f>
        <v>43.368000000000002</v>
      </c>
      <c r="E122" s="55">
        <f>A125239610V_Latest</f>
        <v>45.738999999999997</v>
      </c>
      <c r="F122" s="55">
        <f>A125246738L_Latest</f>
        <v>89.106999999999999</v>
      </c>
      <c r="G122" s="55">
        <f>A125249114V_Latest</f>
        <v>14.936999999999999</v>
      </c>
      <c r="H122" s="55">
        <f>A125241986J_Latest</f>
        <v>104.044</v>
      </c>
      <c r="I122" s="55">
        <f>A125244626J_Latest</f>
        <v>11.861000000000001</v>
      </c>
      <c r="J122" s="55">
        <f>A125239874X_Latest</f>
        <v>17.518000000000001</v>
      </c>
      <c r="K122" s="55">
        <f>A125247002R_Latest</f>
        <v>29.379000000000001</v>
      </c>
      <c r="L122" s="55">
        <f>A125249378X_Latest</f>
        <v>6.556</v>
      </c>
      <c r="M122" s="55">
        <f>A125242250K_Latest</f>
        <v>35.935000000000002</v>
      </c>
      <c r="N122" s="55">
        <f>A125244450R_Latest</f>
        <v>17.155000000000001</v>
      </c>
      <c r="O122" s="55">
        <f>A125239698X_Latest</f>
        <v>10.946999999999999</v>
      </c>
      <c r="P122" s="55">
        <f>A125246826L_Latest</f>
        <v>28.102</v>
      </c>
      <c r="Q122" s="55">
        <f>A125249202V_Latest</f>
        <v>4.0090000000000003</v>
      </c>
      <c r="R122" s="55">
        <f>A125242074K_Latest</f>
        <v>32.110999999999997</v>
      </c>
      <c r="S122" s="55">
        <f>A125244670T_Latest</f>
        <v>7.7480000000000002</v>
      </c>
      <c r="T122" s="55">
        <f>A125239918R_Latest</f>
        <v>8.7319999999999993</v>
      </c>
      <c r="U122" s="55">
        <f>A125247046T_Latest</f>
        <v>16.48</v>
      </c>
      <c r="V122" s="55">
        <f>A125249422W_Latest</f>
        <v>1.754</v>
      </c>
      <c r="W122" s="55">
        <f>A125242294L_Latest</f>
        <v>18.234000000000002</v>
      </c>
      <c r="X122" s="55">
        <f>A125244714J_Latest</f>
        <v>1.7470000000000001</v>
      </c>
      <c r="Y122" s="55">
        <f>A125239962X_Latest</f>
        <v>2.6890000000000001</v>
      </c>
      <c r="Z122" s="55">
        <f>A125247090A_Latest</f>
        <v>4.4349999999999996</v>
      </c>
      <c r="AA122" s="55">
        <f>A125249466X_Latest</f>
        <v>1.212</v>
      </c>
      <c r="AB122" s="55">
        <f>A125242338C_Latest</f>
        <v>5.6470000000000002</v>
      </c>
      <c r="AC122" s="55">
        <f>A125244494T_Latest</f>
        <v>3.3620000000000001</v>
      </c>
      <c r="AD122" s="55">
        <f>A125239742W_Latest</f>
        <v>4.6189999999999998</v>
      </c>
      <c r="AE122" s="55">
        <f>A125246870W_Latest</f>
        <v>7.9809999999999999</v>
      </c>
      <c r="AF122" s="55">
        <f>A125249246W_Latest</f>
        <v>1.32</v>
      </c>
      <c r="AG122" s="55">
        <f>A125242118A_Latest</f>
        <v>9.3010000000000002</v>
      </c>
      <c r="AH122" s="55">
        <f>A125244538J_Latest</f>
        <v>0.377</v>
      </c>
      <c r="AI122" s="55">
        <f>A125239786X_Latest</f>
        <v>0.77300000000000002</v>
      </c>
      <c r="AJ122" s="55">
        <f>A125246914L_Latest</f>
        <v>1.1499999999999999</v>
      </c>
      <c r="AK122" s="55">
        <f>A125249290F_Latest</f>
        <v>0</v>
      </c>
      <c r="AL122" s="55">
        <f>A125242162K_Latest</f>
        <v>1.1499999999999999</v>
      </c>
      <c r="AM122" s="55">
        <f>A125244582T_Latest</f>
        <v>0.61</v>
      </c>
      <c r="AN122" s="55">
        <f>A125239830W_Latest</f>
        <v>9.6000000000000002E-2</v>
      </c>
      <c r="AO122" s="55">
        <f>A125246958R_Latest</f>
        <v>0.70599999999999996</v>
      </c>
      <c r="AP122" s="55">
        <f>A125249334W_Latest</f>
        <v>8.5999999999999993E-2</v>
      </c>
      <c r="AQ122" s="55">
        <f>A125242206A_Latest</f>
        <v>0.79200000000000004</v>
      </c>
      <c r="AR122" s="55">
        <f>A125244406F_Latest</f>
        <v>0.50800000000000001</v>
      </c>
      <c r="AS122" s="55">
        <f>A125239654W_Latest</f>
        <v>0.36399999999999999</v>
      </c>
      <c r="AT122" s="55">
        <f>A125246782W_Latest</f>
        <v>0.873</v>
      </c>
      <c r="AU122" s="55">
        <f>A125249158W_Latest</f>
        <v>0</v>
      </c>
      <c r="AV122" s="55">
        <f>A125242030J_Latest</f>
        <v>0.873</v>
      </c>
    </row>
    <row r="123" spans="1:48" hidden="1">
      <c r="A123" s="49" t="s">
        <v>4674</v>
      </c>
      <c r="B123" s="50"/>
      <c r="C123" s="65">
        <v>38</v>
      </c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</row>
    <row r="124" spans="1:48" hidden="1">
      <c r="A124" s="53"/>
      <c r="B124" s="54" t="s">
        <v>4675</v>
      </c>
      <c r="C124" s="65">
        <v>39</v>
      </c>
      <c r="D124" s="55">
        <f>A125244366X_Latest</f>
        <v>94.194999999999993</v>
      </c>
      <c r="E124" s="55">
        <f>A125239614C_Latest</f>
        <v>134.33600000000001</v>
      </c>
      <c r="F124" s="55">
        <f>A125246742C_Latest</f>
        <v>228.53100000000001</v>
      </c>
      <c r="G124" s="55">
        <f>A125249118C_Latest</f>
        <v>28.204999999999998</v>
      </c>
      <c r="H124" s="55">
        <f>A125241990X_Latest</f>
        <v>256.73599999999999</v>
      </c>
      <c r="I124" s="55">
        <f>A125244630X_Latest</f>
        <v>21.367000000000001</v>
      </c>
      <c r="J124" s="55">
        <f>A125239878J_Latest</f>
        <v>40.222000000000001</v>
      </c>
      <c r="K124" s="55">
        <f>A125247006X_Latest</f>
        <v>61.588999999999999</v>
      </c>
      <c r="L124" s="55">
        <f>A125249382R_Latest</f>
        <v>8.0510000000000002</v>
      </c>
      <c r="M124" s="55">
        <f>A125242254V_Latest</f>
        <v>69.64</v>
      </c>
      <c r="N124" s="55">
        <f>A125244454X_Latest</f>
        <v>30.719000000000001</v>
      </c>
      <c r="O124" s="55">
        <f>A125239702C_Latest</f>
        <v>34.441000000000003</v>
      </c>
      <c r="P124" s="55">
        <f>A125246830C_Latest</f>
        <v>65.16</v>
      </c>
      <c r="Q124" s="55">
        <f>A125249206C_Latest</f>
        <v>7.1310000000000002</v>
      </c>
      <c r="R124" s="55">
        <f>A125242078V_Latest</f>
        <v>72.290999999999997</v>
      </c>
      <c r="S124" s="55">
        <f>A125244674A_Latest</f>
        <v>20.837</v>
      </c>
      <c r="T124" s="55">
        <f>A125239922F_Latest</f>
        <v>27.245000000000001</v>
      </c>
      <c r="U124" s="55">
        <f>A125247050J_Latest</f>
        <v>48.082000000000001</v>
      </c>
      <c r="V124" s="55">
        <f>A125249426F_Latest</f>
        <v>8.4130000000000003</v>
      </c>
      <c r="W124" s="55">
        <f>A125242298W_Latest</f>
        <v>56.494999999999997</v>
      </c>
      <c r="X124" s="55">
        <f>A125244718T_Latest</f>
        <v>4.4859999999999998</v>
      </c>
      <c r="Y124" s="55">
        <f>A125239966J_Latest</f>
        <v>11.664999999999999</v>
      </c>
      <c r="Z124" s="55">
        <f>A125247094K_Latest</f>
        <v>16.151</v>
      </c>
      <c r="AA124" s="55">
        <f>A125249470R_Latest</f>
        <v>2.0249999999999999</v>
      </c>
      <c r="AB124" s="55">
        <f>A125242342V_Latest</f>
        <v>18.177</v>
      </c>
      <c r="AC124" s="55">
        <f>A125244498A_Latest</f>
        <v>11.677</v>
      </c>
      <c r="AD124" s="55">
        <f>A125239746F_Latest</f>
        <v>13.603</v>
      </c>
      <c r="AE124" s="55">
        <f>A125246874F_Latest</f>
        <v>25.28</v>
      </c>
      <c r="AF124" s="55">
        <f>A125249250L_Latest</f>
        <v>1.345</v>
      </c>
      <c r="AG124" s="55">
        <f>A125242122T_Latest</f>
        <v>26.625</v>
      </c>
      <c r="AH124" s="55">
        <f>A125244542X_Latest</f>
        <v>2.8820000000000001</v>
      </c>
      <c r="AI124" s="55">
        <f>A125239790R_Latest</f>
        <v>4.4710000000000001</v>
      </c>
      <c r="AJ124" s="55">
        <f>A125246918W_Latest</f>
        <v>7.3529999999999998</v>
      </c>
      <c r="AK124" s="55">
        <f>A125249294R_Latest</f>
        <v>0.34</v>
      </c>
      <c r="AL124" s="55">
        <f>A125242166V_Latest</f>
        <v>7.6929999999999996</v>
      </c>
      <c r="AM124" s="55">
        <f>A125244586A_Latest</f>
        <v>0.66800000000000004</v>
      </c>
      <c r="AN124" s="55">
        <f>A125239834F_Latest</f>
        <v>0.49299999999999999</v>
      </c>
      <c r="AO124" s="55">
        <f>A125246962F_Latest</f>
        <v>1.1619999999999999</v>
      </c>
      <c r="AP124" s="55">
        <f>A125249338F_Latest</f>
        <v>0</v>
      </c>
      <c r="AQ124" s="55">
        <f>A125242210T_Latest</f>
        <v>1.1619999999999999</v>
      </c>
      <c r="AR124" s="55">
        <f>A125244410W_Latest</f>
        <v>1.5589999999999999</v>
      </c>
      <c r="AS124" s="55">
        <f>A125239658F_Latest</f>
        <v>2.1949999999999998</v>
      </c>
      <c r="AT124" s="55">
        <f>A125246786F_Latest</f>
        <v>3.7549999999999999</v>
      </c>
      <c r="AU124" s="55">
        <f>A125249162L_Latest</f>
        <v>0.90100000000000002</v>
      </c>
      <c r="AV124" s="55">
        <f>A125242034T_Latest</f>
        <v>4.6550000000000002</v>
      </c>
    </row>
    <row r="125" spans="1:48" hidden="1">
      <c r="A125" s="53"/>
      <c r="B125" s="54" t="s">
        <v>4676</v>
      </c>
      <c r="C125" s="65">
        <v>40</v>
      </c>
      <c r="D125" s="55">
        <f>A125244350F_Latest</f>
        <v>103.502</v>
      </c>
      <c r="E125" s="55">
        <f>A125239598R_Latest</f>
        <v>112.955</v>
      </c>
      <c r="F125" s="55">
        <f>A125246726C_Latest</f>
        <v>216.458</v>
      </c>
      <c r="G125" s="55">
        <f>A125249102K_Latest</f>
        <v>24.446999999999999</v>
      </c>
      <c r="H125" s="55">
        <f>A125241974X_Latest</f>
        <v>240.905</v>
      </c>
      <c r="I125" s="55">
        <f>A125244614X_Latest</f>
        <v>24.559000000000001</v>
      </c>
      <c r="J125" s="55">
        <f>A125239862R_Latest</f>
        <v>41.031999999999996</v>
      </c>
      <c r="K125" s="55">
        <f>A125246990R_Latest</f>
        <v>65.590999999999994</v>
      </c>
      <c r="L125" s="55">
        <f>A125249366R_Latest</f>
        <v>11.238</v>
      </c>
      <c r="M125" s="55">
        <f>A125242238V_Latest</f>
        <v>76.83</v>
      </c>
      <c r="N125" s="55">
        <f>A125244438X_Latest</f>
        <v>34.026000000000003</v>
      </c>
      <c r="O125" s="55">
        <f>A125239686R_Latest</f>
        <v>24.895</v>
      </c>
      <c r="P125" s="55">
        <f>A125246814C_Latest</f>
        <v>58.920999999999999</v>
      </c>
      <c r="Q125" s="55">
        <f>A125249190W_Latest</f>
        <v>4.7640000000000002</v>
      </c>
      <c r="R125" s="55">
        <f>A125242062A_Latest</f>
        <v>63.685000000000002</v>
      </c>
      <c r="S125" s="55">
        <f>A125244658A_Latest</f>
        <v>24.349</v>
      </c>
      <c r="T125" s="55">
        <f>A125239906F_Latest</f>
        <v>23.170999999999999</v>
      </c>
      <c r="U125" s="55">
        <f>A125247034J_Latest</f>
        <v>47.52</v>
      </c>
      <c r="V125" s="55">
        <f>A125249410L_Latest</f>
        <v>2.9689999999999999</v>
      </c>
      <c r="W125" s="55">
        <f>A125242282C_Latest</f>
        <v>50.488999999999997</v>
      </c>
      <c r="X125" s="55">
        <f>A125244702X_Latest</f>
        <v>6.6239999999999997</v>
      </c>
      <c r="Y125" s="55">
        <f>A125239950R_Latest</f>
        <v>8.4350000000000005</v>
      </c>
      <c r="Z125" s="55">
        <f>A125247078K_Latest</f>
        <v>15.058999999999999</v>
      </c>
      <c r="AA125" s="55">
        <f>A125249454R_Latest</f>
        <v>1.9319999999999999</v>
      </c>
      <c r="AB125" s="55">
        <f>A125242326V_Latest</f>
        <v>16.991</v>
      </c>
      <c r="AC125" s="55">
        <f>A125244482J_Latest</f>
        <v>9.8879999999999999</v>
      </c>
      <c r="AD125" s="55">
        <f>A125239730L_Latest</f>
        <v>12.427</v>
      </c>
      <c r="AE125" s="55">
        <f>A125246858F_Latest</f>
        <v>22.315000000000001</v>
      </c>
      <c r="AF125" s="55">
        <f>A125249234L_Latest</f>
        <v>2.73</v>
      </c>
      <c r="AG125" s="55">
        <f>A125242106T_Latest</f>
        <v>25.045000000000002</v>
      </c>
      <c r="AH125" s="55">
        <f>A125244526X_Latest</f>
        <v>2.3490000000000002</v>
      </c>
      <c r="AI125" s="55">
        <f>A125239774R_Latest</f>
        <v>2.0449999999999999</v>
      </c>
      <c r="AJ125" s="55">
        <f>A125246902C_Latest</f>
        <v>4.3929999999999998</v>
      </c>
      <c r="AK125" s="55">
        <f>A125249278R_Latest</f>
        <v>0.56299999999999994</v>
      </c>
      <c r="AL125" s="55">
        <f>A125242150A_Latest</f>
        <v>4.9560000000000004</v>
      </c>
      <c r="AM125" s="55">
        <f>A125244570J_Latest</f>
        <v>0.35799999999999998</v>
      </c>
      <c r="AN125" s="55">
        <f>A125239818F_Latest</f>
        <v>0.52</v>
      </c>
      <c r="AO125" s="55">
        <f>A125246946F_Latest</f>
        <v>0.878</v>
      </c>
      <c r="AP125" s="55">
        <f>A125249322L_Latest</f>
        <v>0.251</v>
      </c>
      <c r="AQ125" s="55">
        <f>A125242194C_Latest</f>
        <v>1.129</v>
      </c>
      <c r="AR125" s="55">
        <f>A125244394J_Latest</f>
        <v>1.349</v>
      </c>
      <c r="AS125" s="55">
        <f>A125239642L_Latest</f>
        <v>0.43099999999999999</v>
      </c>
      <c r="AT125" s="55">
        <f>A125246770L_Latest</f>
        <v>1.78</v>
      </c>
      <c r="AU125" s="55">
        <f>A125249146L_Latest</f>
        <v>0</v>
      </c>
      <c r="AV125" s="55">
        <f>A125242018T_Latest</f>
        <v>1.78</v>
      </c>
    </row>
    <row r="126" spans="1:48" hidden="1">
      <c r="A126" s="53"/>
      <c r="B126" s="54" t="s">
        <v>4677</v>
      </c>
      <c r="C126" s="65">
        <v>41</v>
      </c>
      <c r="D126" s="55">
        <f>A125244386J_Latest</f>
        <v>36.851999999999997</v>
      </c>
      <c r="E126" s="55">
        <f>A125239634L_Latest</f>
        <v>32.085999999999999</v>
      </c>
      <c r="F126" s="55">
        <f>A125246762L_Latest</f>
        <v>68.938000000000002</v>
      </c>
      <c r="G126" s="55">
        <f>A125249138L_Latest</f>
        <v>6.931</v>
      </c>
      <c r="H126" s="55">
        <f>A125242010X_Latest</f>
        <v>75.87</v>
      </c>
      <c r="I126" s="55">
        <f>A125244650J_Latest</f>
        <v>9.5210000000000008</v>
      </c>
      <c r="J126" s="55">
        <f>A125239898T_Latest</f>
        <v>13.007</v>
      </c>
      <c r="K126" s="55">
        <f>A125247026J_Latest</f>
        <v>22.527999999999999</v>
      </c>
      <c r="L126" s="55">
        <f>A125249402L_Latest</f>
        <v>2.181</v>
      </c>
      <c r="M126" s="55">
        <f>A125242274C_Latest</f>
        <v>24.709</v>
      </c>
      <c r="N126" s="55">
        <f>A125244474J_Latest</f>
        <v>13.622999999999999</v>
      </c>
      <c r="O126" s="55">
        <f>A125239722L_Latest</f>
        <v>2.504</v>
      </c>
      <c r="P126" s="55">
        <f>A125246850L_Latest</f>
        <v>16.126999999999999</v>
      </c>
      <c r="Q126" s="55">
        <f>A125249226L_Latest</f>
        <v>1.635</v>
      </c>
      <c r="R126" s="55">
        <f>A125242098C_Latest</f>
        <v>17.763000000000002</v>
      </c>
      <c r="S126" s="55">
        <f>A125244694K_Latest</f>
        <v>4.82</v>
      </c>
      <c r="T126" s="55">
        <f>A125239942R_Latest</f>
        <v>9.2270000000000003</v>
      </c>
      <c r="U126" s="55">
        <f>A125247070T_Latest</f>
        <v>14.047000000000001</v>
      </c>
      <c r="V126" s="55">
        <f>A125249446R_Latest</f>
        <v>1.2370000000000001</v>
      </c>
      <c r="W126" s="55">
        <f>A125242318V_Latest</f>
        <v>15.284000000000001</v>
      </c>
      <c r="X126" s="55">
        <f>A125244738A_Latest</f>
        <v>4.0460000000000003</v>
      </c>
      <c r="Y126" s="55">
        <f>A125239986T_Latest</f>
        <v>2.2250000000000001</v>
      </c>
      <c r="Z126" s="55">
        <f>A125247114J_Latest</f>
        <v>6.27</v>
      </c>
      <c r="AA126" s="55">
        <f>A125249490X_Latest</f>
        <v>1.242</v>
      </c>
      <c r="AB126" s="55">
        <f>A125242362C_Latest</f>
        <v>7.5119999999999996</v>
      </c>
      <c r="AC126" s="55">
        <f>A125244518X_Latest</f>
        <v>3.8170000000000002</v>
      </c>
      <c r="AD126" s="55">
        <f>A125239766R_Latest</f>
        <v>3.9580000000000002</v>
      </c>
      <c r="AE126" s="55">
        <f>A125246894R_Latest</f>
        <v>7.7750000000000004</v>
      </c>
      <c r="AF126" s="55">
        <f>A125249270W_Latest</f>
        <v>0.41599999999999998</v>
      </c>
      <c r="AG126" s="55">
        <f>A125242142A_Latest</f>
        <v>8.1910000000000007</v>
      </c>
      <c r="AH126" s="55">
        <f>A125244562J_Latest</f>
        <v>0.438</v>
      </c>
      <c r="AI126" s="55">
        <f>A125239810L_Latest</f>
        <v>0.58899999999999997</v>
      </c>
      <c r="AJ126" s="55">
        <f>A125246938F_Latest</f>
        <v>1.0269999999999999</v>
      </c>
      <c r="AK126" s="55">
        <f>A125249314L_Latest</f>
        <v>0.22</v>
      </c>
      <c r="AL126" s="55">
        <f>A125242186C_Latest</f>
        <v>1.2470000000000001</v>
      </c>
      <c r="AM126" s="55">
        <f>A125244606X_Latest</f>
        <v>0.28000000000000003</v>
      </c>
      <c r="AN126" s="55">
        <f>A125239854R_Latest</f>
        <v>0</v>
      </c>
      <c r="AO126" s="55">
        <f>A125246982R_Latest</f>
        <v>0.28000000000000003</v>
      </c>
      <c r="AP126" s="55">
        <f>A125249358R_Latest</f>
        <v>0</v>
      </c>
      <c r="AQ126" s="55">
        <f>A125242230A_Latest</f>
        <v>0.28000000000000003</v>
      </c>
      <c r="AR126" s="55">
        <f>A125244430F_Latest</f>
        <v>0.307</v>
      </c>
      <c r="AS126" s="55">
        <f>A125239678R_Latest</f>
        <v>0.57699999999999996</v>
      </c>
      <c r="AT126" s="55">
        <f>A125246806C_Latest</f>
        <v>0.88400000000000001</v>
      </c>
      <c r="AU126" s="55">
        <f>A125249182W_Latest</f>
        <v>0</v>
      </c>
      <c r="AV126" s="55">
        <f>A125242054A_Latest</f>
        <v>0.88400000000000001</v>
      </c>
    </row>
    <row r="127" spans="1:48" hidden="1">
      <c r="A127" s="53"/>
      <c r="B127" s="54" t="s">
        <v>4678</v>
      </c>
      <c r="C127" s="65">
        <v>42</v>
      </c>
      <c r="D127" s="55">
        <f>A125244370R_Latest</f>
        <v>10.435</v>
      </c>
      <c r="E127" s="55">
        <f>A125239618L_Latest</f>
        <v>5.7519999999999998</v>
      </c>
      <c r="F127" s="55">
        <f>A125246746L_Latest</f>
        <v>16.187000000000001</v>
      </c>
      <c r="G127" s="55">
        <f>A125249122V_Latest</f>
        <v>2.3519999999999999</v>
      </c>
      <c r="H127" s="55">
        <f>A125241994J_Latest</f>
        <v>18.539000000000001</v>
      </c>
      <c r="I127" s="55">
        <f>A125244634J_Latest</f>
        <v>2.8420000000000001</v>
      </c>
      <c r="J127" s="55">
        <f>A125239882X_Latest</f>
        <v>0</v>
      </c>
      <c r="K127" s="55">
        <f>A125247010R_Latest</f>
        <v>2.8420000000000001</v>
      </c>
      <c r="L127" s="55">
        <f>A125249386X_Latest</f>
        <v>1.028</v>
      </c>
      <c r="M127" s="55">
        <f>A125242258C_Latest</f>
        <v>3.8690000000000002</v>
      </c>
      <c r="N127" s="55">
        <f>A125244458J_Latest</f>
        <v>3.262</v>
      </c>
      <c r="O127" s="55">
        <f>A125239706L_Latest</f>
        <v>3.5089999999999999</v>
      </c>
      <c r="P127" s="55">
        <f>A125246834L_Latest</f>
        <v>6.7709999999999999</v>
      </c>
      <c r="Q127" s="55">
        <f>A125249210V_Latest</f>
        <v>0.44</v>
      </c>
      <c r="R127" s="55">
        <f>A125242082K_Latest</f>
        <v>7.2110000000000003</v>
      </c>
      <c r="S127" s="55">
        <f>A125244678K_Latest</f>
        <v>3.0329999999999999</v>
      </c>
      <c r="T127" s="55">
        <f>A125239926R_Latest</f>
        <v>0</v>
      </c>
      <c r="U127" s="55">
        <f>A125247054T_Latest</f>
        <v>3.0329999999999999</v>
      </c>
      <c r="V127" s="55">
        <f>A125249430W_Latest</f>
        <v>0.58399999999999996</v>
      </c>
      <c r="W127" s="55">
        <f>A125242302A_Latest</f>
        <v>3.617</v>
      </c>
      <c r="X127" s="55">
        <f>A125244722J_Latest</f>
        <v>0.71199999999999997</v>
      </c>
      <c r="Y127" s="55">
        <f>A125239970X_Latest</f>
        <v>0.26800000000000002</v>
      </c>
      <c r="Z127" s="55">
        <f>A125247098V_Latest</f>
        <v>0.98</v>
      </c>
      <c r="AA127" s="55">
        <f>A125249474X_Latest</f>
        <v>0</v>
      </c>
      <c r="AB127" s="55">
        <f>A125242346C_Latest</f>
        <v>0.98</v>
      </c>
      <c r="AC127" s="55">
        <f>A125244502F_Latest</f>
        <v>0.39400000000000002</v>
      </c>
      <c r="AD127" s="55">
        <f>A125239750W_Latest</f>
        <v>1.7410000000000001</v>
      </c>
      <c r="AE127" s="55">
        <f>A125246878R_Latest</f>
        <v>2.1360000000000001</v>
      </c>
      <c r="AF127" s="55">
        <f>A125249254W_Latest</f>
        <v>0</v>
      </c>
      <c r="AG127" s="55">
        <f>A125242126A_Latest</f>
        <v>2.1360000000000001</v>
      </c>
      <c r="AH127" s="55">
        <f>A125244546J_Latest</f>
        <v>0</v>
      </c>
      <c r="AI127" s="55">
        <f>A125239794X_Latest</f>
        <v>0</v>
      </c>
      <c r="AJ127" s="55">
        <f>A125246922L_Latest</f>
        <v>0</v>
      </c>
      <c r="AK127" s="55">
        <f>A125249298X_Latest</f>
        <v>0.21299999999999999</v>
      </c>
      <c r="AL127" s="55">
        <f>A125242170K_Latest</f>
        <v>0.21299999999999999</v>
      </c>
      <c r="AM127" s="55">
        <f>A125244590T_Latest</f>
        <v>0.192</v>
      </c>
      <c r="AN127" s="55">
        <f>A125239838R_Latest</f>
        <v>0.23300000000000001</v>
      </c>
      <c r="AO127" s="55">
        <f>A125246966R_Latest</f>
        <v>0.42499999999999999</v>
      </c>
      <c r="AP127" s="55">
        <f>A125249342W_Latest</f>
        <v>8.7999999999999995E-2</v>
      </c>
      <c r="AQ127" s="55">
        <f>A125242214A_Latest</f>
        <v>0.51300000000000001</v>
      </c>
      <c r="AR127" s="55">
        <f>A125244414F_Latest</f>
        <v>0</v>
      </c>
      <c r="AS127" s="55">
        <f>A125239662W_Latest</f>
        <v>0</v>
      </c>
      <c r="AT127" s="55">
        <f>A125246790W_Latest</f>
        <v>0</v>
      </c>
      <c r="AU127" s="55">
        <f>A125249166W_Latest</f>
        <v>0</v>
      </c>
      <c r="AV127" s="55">
        <f>A125242038A_Latest</f>
        <v>0</v>
      </c>
    </row>
    <row r="128" spans="1:48" hidden="1">
      <c r="A128" s="49" t="s">
        <v>4661</v>
      </c>
      <c r="B128" s="59"/>
      <c r="C128" s="65">
        <v>43</v>
      </c>
      <c r="D128" s="55">
        <f>A125244390X_Latest</f>
        <v>244.98500000000001</v>
      </c>
      <c r="E128" s="55">
        <f>A125239638W_Latest</f>
        <v>285.12900000000002</v>
      </c>
      <c r="F128" s="55">
        <f>A125246766W_Latest</f>
        <v>530.11400000000003</v>
      </c>
      <c r="G128" s="55">
        <f>A125249142C_Latest</f>
        <v>61.935000000000002</v>
      </c>
      <c r="H128" s="55">
        <f>A125242014J_Latest</f>
        <v>592.04999999999995</v>
      </c>
      <c r="I128" s="55">
        <f>A125244654T_Latest</f>
        <v>58.289000000000001</v>
      </c>
      <c r="J128" s="55">
        <f>A125239902W_Latest</f>
        <v>94.260999999999996</v>
      </c>
      <c r="K128" s="55">
        <f>A125247030X_Latest</f>
        <v>152.55000000000001</v>
      </c>
      <c r="L128" s="55">
        <f>A125249406W_Latest</f>
        <v>22.498000000000001</v>
      </c>
      <c r="M128" s="55">
        <f>A125242278L_Latest</f>
        <v>175.047</v>
      </c>
      <c r="N128" s="55">
        <f>A125244478T_Latest</f>
        <v>81.63</v>
      </c>
      <c r="O128" s="55">
        <f>A125239726W_Latest</f>
        <v>65.349999999999994</v>
      </c>
      <c r="P128" s="55">
        <f>A125246854W_Latest</f>
        <v>146.97999999999999</v>
      </c>
      <c r="Q128" s="55">
        <f>A125249230C_Latest</f>
        <v>13.968999999999999</v>
      </c>
      <c r="R128" s="55">
        <f>A125242102J_Latest</f>
        <v>160.94900000000001</v>
      </c>
      <c r="S128" s="55">
        <f>A125244698V_Latest</f>
        <v>53.039000000000001</v>
      </c>
      <c r="T128" s="55">
        <f>A125239946X_Latest</f>
        <v>59.643000000000001</v>
      </c>
      <c r="U128" s="55">
        <f>A125247074A_Latest</f>
        <v>112.682</v>
      </c>
      <c r="V128" s="55">
        <f>A125249450F_Latest</f>
        <v>13.202</v>
      </c>
      <c r="W128" s="55">
        <f>A125242322K_Latest</f>
        <v>125.88500000000001</v>
      </c>
      <c r="X128" s="55">
        <f>A125244742T_Latest</f>
        <v>15.867000000000001</v>
      </c>
      <c r="Y128" s="55">
        <f>A125239990J_Latest</f>
        <v>22.593</v>
      </c>
      <c r="Z128" s="55">
        <f>A125247118T_Latest</f>
        <v>38.46</v>
      </c>
      <c r="AA128" s="55">
        <f>A125249494J_Latest</f>
        <v>5.2</v>
      </c>
      <c r="AB128" s="55">
        <f>A125242366L_Latest</f>
        <v>43.66</v>
      </c>
      <c r="AC128" s="55">
        <f>A125244522R_Latest</f>
        <v>25.777000000000001</v>
      </c>
      <c r="AD128" s="55">
        <f>A125239770F_Latest</f>
        <v>31.73</v>
      </c>
      <c r="AE128" s="55">
        <f>A125246898X_Latest</f>
        <v>57.506999999999998</v>
      </c>
      <c r="AF128" s="55">
        <f>A125249274F_Latest</f>
        <v>4.4909999999999997</v>
      </c>
      <c r="AG128" s="55">
        <f>A125242146K_Latest</f>
        <v>61.997</v>
      </c>
      <c r="AH128" s="55">
        <f>A125244566T_Latest</f>
        <v>5.6689999999999996</v>
      </c>
      <c r="AI128" s="55">
        <f>A125239814W_Latest</f>
        <v>7.1040000000000001</v>
      </c>
      <c r="AJ128" s="55">
        <f>A125246942W_Latest</f>
        <v>12.773</v>
      </c>
      <c r="AK128" s="55">
        <f>A125249318W_Latest</f>
        <v>1.3360000000000001</v>
      </c>
      <c r="AL128" s="55">
        <f>A125242190V_Latest</f>
        <v>14.109</v>
      </c>
      <c r="AM128" s="55">
        <f>A125244610R_Latest</f>
        <v>1.4990000000000001</v>
      </c>
      <c r="AN128" s="55">
        <f>A125239858X_Latest</f>
        <v>1.246</v>
      </c>
      <c r="AO128" s="55">
        <f>A125246986X_Latest</f>
        <v>2.7450000000000001</v>
      </c>
      <c r="AP128" s="55">
        <f>A125249362F_Latest</f>
        <v>0.33900000000000002</v>
      </c>
      <c r="AQ128" s="55">
        <f>A125242234K_Latest</f>
        <v>3.0840000000000001</v>
      </c>
      <c r="AR128" s="55">
        <f>A125244434R_Latest</f>
        <v>3.2160000000000002</v>
      </c>
      <c r="AS128" s="55">
        <f>A125239682F_Latest</f>
        <v>3.2029999999999998</v>
      </c>
      <c r="AT128" s="55">
        <f>A125246810V_Latest</f>
        <v>6.4189999999999996</v>
      </c>
      <c r="AU128" s="55">
        <f>A125249186F_Latest</f>
        <v>0.90100000000000002</v>
      </c>
      <c r="AV128" s="55">
        <f>A125242058K_Latest</f>
        <v>7.319</v>
      </c>
    </row>
    <row r="129" spans="1:48" hidden="1">
      <c r="A129" s="60"/>
      <c r="B129" s="61"/>
      <c r="C129" s="61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</row>
    <row r="130" spans="1:48" hidden="1">
      <c r="A130" s="60"/>
      <c r="B130" s="61"/>
      <c r="C130" s="61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</row>
    <row r="131" spans="1:48" hidden="1">
      <c r="A131" s="64"/>
      <c r="B131" s="63"/>
      <c r="C131" s="63"/>
      <c r="D131" s="66">
        <v>1</v>
      </c>
      <c r="E131" s="66">
        <v>2</v>
      </c>
      <c r="F131" s="66">
        <v>3</v>
      </c>
      <c r="G131" s="66">
        <v>4</v>
      </c>
      <c r="H131" s="66">
        <v>5</v>
      </c>
      <c r="I131" s="66">
        <v>6</v>
      </c>
      <c r="J131" s="66">
        <v>7</v>
      </c>
      <c r="K131" s="66">
        <v>8</v>
      </c>
      <c r="L131" s="66">
        <v>9</v>
      </c>
      <c r="M131" s="66">
        <v>10</v>
      </c>
      <c r="N131" s="66">
        <v>11</v>
      </c>
      <c r="O131" s="66">
        <v>12</v>
      </c>
      <c r="P131" s="66">
        <v>13</v>
      </c>
      <c r="Q131" s="66">
        <v>14</v>
      </c>
      <c r="R131" s="66">
        <v>15</v>
      </c>
      <c r="S131" s="66">
        <v>16</v>
      </c>
      <c r="T131" s="66">
        <v>17</v>
      </c>
      <c r="U131" s="66">
        <v>18</v>
      </c>
      <c r="V131" s="66">
        <v>19</v>
      </c>
      <c r="W131" s="66">
        <v>20</v>
      </c>
      <c r="X131" s="66">
        <v>21</v>
      </c>
      <c r="Y131" s="66">
        <v>22</v>
      </c>
      <c r="Z131" s="66">
        <v>23</v>
      </c>
      <c r="AA131" s="66">
        <v>24</v>
      </c>
      <c r="AB131" s="66">
        <v>25</v>
      </c>
      <c r="AC131" s="66">
        <v>26</v>
      </c>
      <c r="AD131" s="66">
        <v>27</v>
      </c>
      <c r="AE131" s="66">
        <v>28</v>
      </c>
      <c r="AF131" s="66">
        <v>29</v>
      </c>
      <c r="AG131" s="66">
        <v>30</v>
      </c>
      <c r="AH131" s="66">
        <v>31</v>
      </c>
      <c r="AI131" s="66">
        <v>32</v>
      </c>
      <c r="AJ131" s="66">
        <v>33</v>
      </c>
      <c r="AK131" s="66">
        <v>34</v>
      </c>
      <c r="AL131" s="66">
        <v>35</v>
      </c>
      <c r="AM131" s="66">
        <v>36</v>
      </c>
      <c r="AN131" s="66">
        <v>37</v>
      </c>
      <c r="AO131" s="66">
        <v>38</v>
      </c>
      <c r="AP131" s="66">
        <v>39</v>
      </c>
      <c r="AQ131" s="66">
        <v>40</v>
      </c>
      <c r="AR131" s="66">
        <v>41</v>
      </c>
      <c r="AS131" s="66">
        <v>42</v>
      </c>
      <c r="AT131" s="66">
        <v>43</v>
      </c>
      <c r="AU131" s="66">
        <v>44</v>
      </c>
      <c r="AV131" s="66">
        <v>45</v>
      </c>
    </row>
    <row r="132" spans="1:48" ht="15" hidden="1" customHeight="1">
      <c r="A132" s="36"/>
      <c r="B132" s="36"/>
      <c r="C132" s="36"/>
      <c r="D132" s="84" t="s">
        <v>4691</v>
      </c>
      <c r="E132" s="84"/>
      <c r="F132" s="84"/>
      <c r="G132" s="84"/>
      <c r="H132" s="84"/>
      <c r="I132" s="84" t="s">
        <v>4692</v>
      </c>
      <c r="J132" s="84"/>
      <c r="K132" s="84"/>
      <c r="L132" s="84"/>
      <c r="M132" s="84"/>
      <c r="N132" s="84" t="s">
        <v>4693</v>
      </c>
      <c r="O132" s="84"/>
      <c r="P132" s="84"/>
      <c r="Q132" s="84"/>
      <c r="R132" s="84"/>
      <c r="S132" s="84" t="s">
        <v>4694</v>
      </c>
      <c r="T132" s="84"/>
      <c r="U132" s="84"/>
      <c r="V132" s="84"/>
      <c r="W132" s="84"/>
      <c r="X132" s="84" t="s">
        <v>4695</v>
      </c>
      <c r="Y132" s="84"/>
      <c r="Z132" s="84"/>
      <c r="AA132" s="84"/>
      <c r="AB132" s="84"/>
      <c r="AC132" s="84" t="s">
        <v>4696</v>
      </c>
      <c r="AD132" s="84"/>
      <c r="AE132" s="84"/>
      <c r="AF132" s="84"/>
      <c r="AG132" s="84"/>
      <c r="AH132" s="84" t="s">
        <v>4697</v>
      </c>
      <c r="AI132" s="84"/>
      <c r="AJ132" s="84"/>
      <c r="AK132" s="84"/>
      <c r="AL132" s="84"/>
      <c r="AM132" s="84" t="s">
        <v>4698</v>
      </c>
      <c r="AN132" s="84"/>
      <c r="AO132" s="84"/>
      <c r="AP132" s="84"/>
      <c r="AQ132" s="84"/>
      <c r="AR132" s="84" t="s">
        <v>4700</v>
      </c>
      <c r="AS132" s="84"/>
      <c r="AT132" s="84"/>
      <c r="AU132" s="84"/>
      <c r="AV132" s="84"/>
    </row>
    <row r="133" spans="1:48" ht="15" hidden="1" customHeight="1">
      <c r="A133" s="36"/>
      <c r="B133" s="36"/>
      <c r="C133" s="36"/>
      <c r="D133" s="85" t="s">
        <v>4659</v>
      </c>
      <c r="E133" s="85"/>
      <c r="F133" s="85"/>
      <c r="G133" s="87" t="s">
        <v>4660</v>
      </c>
      <c r="H133" s="87" t="s">
        <v>4661</v>
      </c>
      <c r="I133" s="85" t="s">
        <v>4659</v>
      </c>
      <c r="J133" s="85"/>
      <c r="K133" s="85"/>
      <c r="L133" s="87" t="s">
        <v>4660</v>
      </c>
      <c r="M133" s="87" t="s">
        <v>4661</v>
      </c>
      <c r="N133" s="85" t="s">
        <v>4659</v>
      </c>
      <c r="O133" s="85"/>
      <c r="P133" s="85"/>
      <c r="Q133" s="87" t="s">
        <v>4660</v>
      </c>
      <c r="R133" s="87" t="s">
        <v>4661</v>
      </c>
      <c r="S133" s="85" t="s">
        <v>4659</v>
      </c>
      <c r="T133" s="85"/>
      <c r="U133" s="85"/>
      <c r="V133" s="87" t="s">
        <v>4660</v>
      </c>
      <c r="W133" s="87" t="s">
        <v>4661</v>
      </c>
      <c r="X133" s="85" t="s">
        <v>4659</v>
      </c>
      <c r="Y133" s="85"/>
      <c r="Z133" s="85"/>
      <c r="AA133" s="87" t="s">
        <v>4660</v>
      </c>
      <c r="AB133" s="87" t="s">
        <v>4661</v>
      </c>
      <c r="AC133" s="85" t="s">
        <v>4659</v>
      </c>
      <c r="AD133" s="85"/>
      <c r="AE133" s="85"/>
      <c r="AF133" s="87" t="s">
        <v>4660</v>
      </c>
      <c r="AG133" s="87" t="s">
        <v>4661</v>
      </c>
      <c r="AH133" s="85" t="s">
        <v>4659</v>
      </c>
      <c r="AI133" s="85"/>
      <c r="AJ133" s="85"/>
      <c r="AK133" s="87" t="s">
        <v>4660</v>
      </c>
      <c r="AL133" s="87" t="s">
        <v>4661</v>
      </c>
      <c r="AM133" s="85" t="s">
        <v>4659</v>
      </c>
      <c r="AN133" s="85"/>
      <c r="AO133" s="85"/>
      <c r="AP133" s="87" t="s">
        <v>4660</v>
      </c>
      <c r="AQ133" s="87" t="s">
        <v>4661</v>
      </c>
      <c r="AR133" s="85" t="s">
        <v>4659</v>
      </c>
      <c r="AS133" s="85"/>
      <c r="AT133" s="85"/>
      <c r="AU133" s="87" t="s">
        <v>4660</v>
      </c>
      <c r="AV133" s="87" t="s">
        <v>4661</v>
      </c>
    </row>
    <row r="134" spans="1:48" ht="56.25" hidden="1">
      <c r="A134" s="36"/>
      <c r="B134" s="36"/>
      <c r="C134" s="36"/>
      <c r="D134" s="44" t="s">
        <v>4662</v>
      </c>
      <c r="E134" s="44" t="s">
        <v>4663</v>
      </c>
      <c r="F134" s="42" t="s">
        <v>4661</v>
      </c>
      <c r="G134" s="86"/>
      <c r="H134" s="86"/>
      <c r="I134" s="44" t="s">
        <v>4662</v>
      </c>
      <c r="J134" s="44" t="s">
        <v>4663</v>
      </c>
      <c r="K134" s="42" t="s">
        <v>4661</v>
      </c>
      <c r="L134" s="86"/>
      <c r="M134" s="86"/>
      <c r="N134" s="44" t="s">
        <v>4662</v>
      </c>
      <c r="O134" s="44" t="s">
        <v>4663</v>
      </c>
      <c r="P134" s="42" t="s">
        <v>4661</v>
      </c>
      <c r="Q134" s="86"/>
      <c r="R134" s="86"/>
      <c r="S134" s="44" t="s">
        <v>4662</v>
      </c>
      <c r="T134" s="44" t="s">
        <v>4663</v>
      </c>
      <c r="U134" s="42" t="s">
        <v>4661</v>
      </c>
      <c r="V134" s="86"/>
      <c r="W134" s="86"/>
      <c r="X134" s="44" t="s">
        <v>4662</v>
      </c>
      <c r="Y134" s="44" t="s">
        <v>4663</v>
      </c>
      <c r="Z134" s="42" t="s">
        <v>4661</v>
      </c>
      <c r="AA134" s="86"/>
      <c r="AB134" s="86"/>
      <c r="AC134" s="44" t="s">
        <v>4662</v>
      </c>
      <c r="AD134" s="44" t="s">
        <v>4663</v>
      </c>
      <c r="AE134" s="42" t="s">
        <v>4661</v>
      </c>
      <c r="AF134" s="86"/>
      <c r="AG134" s="86"/>
      <c r="AH134" s="44" t="s">
        <v>4662</v>
      </c>
      <c r="AI134" s="44" t="s">
        <v>4663</v>
      </c>
      <c r="AJ134" s="42" t="s">
        <v>4661</v>
      </c>
      <c r="AK134" s="86"/>
      <c r="AL134" s="86"/>
      <c r="AM134" s="44" t="s">
        <v>4662</v>
      </c>
      <c r="AN134" s="44" t="s">
        <v>4663</v>
      </c>
      <c r="AO134" s="42" t="s">
        <v>4661</v>
      </c>
      <c r="AP134" s="86"/>
      <c r="AQ134" s="86"/>
      <c r="AR134" s="44" t="s">
        <v>4662</v>
      </c>
      <c r="AS134" s="44" t="s">
        <v>4663</v>
      </c>
      <c r="AT134" s="42" t="s">
        <v>4661</v>
      </c>
      <c r="AU134" s="86"/>
      <c r="AV134" s="86"/>
    </row>
    <row r="135" spans="1:48" hidden="1">
      <c r="A135" s="36"/>
      <c r="B135" s="36"/>
      <c r="C135" s="36"/>
      <c r="D135" s="45" t="s">
        <v>4664</v>
      </c>
      <c r="E135" s="45" t="s">
        <v>4664</v>
      </c>
      <c r="F135" s="45" t="s">
        <v>4664</v>
      </c>
      <c r="G135" s="45" t="s">
        <v>4664</v>
      </c>
      <c r="H135" s="45" t="s">
        <v>4664</v>
      </c>
      <c r="I135" s="45" t="s">
        <v>4664</v>
      </c>
      <c r="J135" s="45" t="s">
        <v>4664</v>
      </c>
      <c r="K135" s="45" t="s">
        <v>4664</v>
      </c>
      <c r="L135" s="45" t="s">
        <v>4664</v>
      </c>
      <c r="M135" s="45" t="s">
        <v>4664</v>
      </c>
      <c r="N135" s="45" t="s">
        <v>4664</v>
      </c>
      <c r="O135" s="45" t="s">
        <v>4664</v>
      </c>
      <c r="P135" s="45" t="s">
        <v>4664</v>
      </c>
      <c r="Q135" s="45" t="s">
        <v>4664</v>
      </c>
      <c r="R135" s="45" t="s">
        <v>4664</v>
      </c>
      <c r="S135" s="45" t="s">
        <v>4664</v>
      </c>
      <c r="T135" s="45" t="s">
        <v>4664</v>
      </c>
      <c r="U135" s="45" t="s">
        <v>4664</v>
      </c>
      <c r="V135" s="45" t="s">
        <v>4664</v>
      </c>
      <c r="W135" s="45" t="s">
        <v>4664</v>
      </c>
      <c r="X135" s="45" t="s">
        <v>4664</v>
      </c>
      <c r="Y135" s="45" t="s">
        <v>4664</v>
      </c>
      <c r="Z135" s="45" t="s">
        <v>4664</v>
      </c>
      <c r="AA135" s="45" t="s">
        <v>4664</v>
      </c>
      <c r="AB135" s="45" t="s">
        <v>4664</v>
      </c>
      <c r="AC135" s="45" t="s">
        <v>4664</v>
      </c>
      <c r="AD135" s="45" t="s">
        <v>4664</v>
      </c>
      <c r="AE135" s="45" t="s">
        <v>4664</v>
      </c>
      <c r="AF135" s="45" t="s">
        <v>4664</v>
      </c>
      <c r="AG135" s="45" t="s">
        <v>4664</v>
      </c>
      <c r="AH135" s="45" t="s">
        <v>4664</v>
      </c>
      <c r="AI135" s="45" t="s">
        <v>4664</v>
      </c>
      <c r="AJ135" s="45" t="s">
        <v>4664</v>
      </c>
      <c r="AK135" s="45" t="s">
        <v>4664</v>
      </c>
      <c r="AL135" s="45" t="s">
        <v>4664</v>
      </c>
      <c r="AM135" s="45" t="s">
        <v>4664</v>
      </c>
      <c r="AN135" s="45" t="s">
        <v>4664</v>
      </c>
      <c r="AO135" s="45" t="s">
        <v>4664</v>
      </c>
      <c r="AP135" s="45" t="s">
        <v>4664</v>
      </c>
      <c r="AQ135" s="45" t="s">
        <v>4664</v>
      </c>
      <c r="AR135" s="45" t="s">
        <v>4664</v>
      </c>
      <c r="AS135" s="45" t="s">
        <v>4664</v>
      </c>
      <c r="AT135" s="45" t="s">
        <v>4664</v>
      </c>
      <c r="AU135" s="45" t="s">
        <v>4664</v>
      </c>
      <c r="AV135" s="45" t="s">
        <v>4664</v>
      </c>
    </row>
    <row r="136" spans="1:48" hidden="1">
      <c r="A136" s="46" t="s">
        <v>4665</v>
      </c>
      <c r="B136" s="46"/>
      <c r="C136" s="36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</row>
    <row r="137" spans="1:48" hidden="1">
      <c r="A137" s="49" t="s">
        <v>4666</v>
      </c>
      <c r="B137" s="50"/>
      <c r="C137" s="36"/>
      <c r="D137" s="45"/>
      <c r="E137" s="45"/>
      <c r="F137" s="45"/>
      <c r="G137" s="48"/>
      <c r="H137" s="70"/>
      <c r="I137" s="45"/>
      <c r="J137" s="45"/>
      <c r="K137" s="45"/>
      <c r="L137" s="48"/>
      <c r="M137" s="70"/>
      <c r="N137" s="45"/>
      <c r="O137" s="45"/>
      <c r="P137" s="45"/>
      <c r="Q137" s="48"/>
      <c r="R137" s="70"/>
      <c r="S137" s="45"/>
      <c r="T137" s="45"/>
      <c r="U137" s="45"/>
      <c r="V137" s="48"/>
      <c r="W137" s="70"/>
      <c r="X137" s="45"/>
      <c r="Y137" s="45"/>
      <c r="Z137" s="45"/>
      <c r="AA137" s="48"/>
      <c r="AB137" s="70"/>
      <c r="AC137" s="45"/>
      <c r="AD137" s="45"/>
      <c r="AE137" s="45"/>
      <c r="AF137" s="48"/>
      <c r="AG137" s="70"/>
      <c r="AH137" s="45"/>
      <c r="AI137" s="45"/>
      <c r="AJ137" s="45"/>
      <c r="AK137" s="48"/>
      <c r="AL137" s="70"/>
      <c r="AM137" s="45"/>
      <c r="AN137" s="45"/>
      <c r="AO137" s="45"/>
      <c r="AP137" s="48"/>
      <c r="AQ137" s="70"/>
      <c r="AR137" s="45"/>
      <c r="AS137" s="45"/>
      <c r="AT137" s="45"/>
      <c r="AU137" s="48"/>
      <c r="AV137" s="70"/>
    </row>
    <row r="138" spans="1:48" hidden="1">
      <c r="A138" s="53"/>
      <c r="B138" s="54" t="s">
        <v>4667</v>
      </c>
      <c r="C138" s="65">
        <v>1</v>
      </c>
      <c r="D138" s="56" t="s">
        <v>283</v>
      </c>
      <c r="E138" s="56" t="s">
        <v>286</v>
      </c>
      <c r="F138" s="56" t="s">
        <v>280</v>
      </c>
      <c r="G138" s="56" t="s">
        <v>289</v>
      </c>
      <c r="H138" s="56" t="s">
        <v>277</v>
      </c>
      <c r="I138" s="56" t="s">
        <v>2273</v>
      </c>
      <c r="J138" s="56" t="s">
        <v>2276</v>
      </c>
      <c r="K138" s="56" t="s">
        <v>2270</v>
      </c>
      <c r="L138" s="56" t="s">
        <v>2279</v>
      </c>
      <c r="M138" s="56" t="s">
        <v>2267</v>
      </c>
      <c r="N138" s="56" t="s">
        <v>2438</v>
      </c>
      <c r="O138" s="56" t="s">
        <v>2441</v>
      </c>
      <c r="P138" s="56" t="s">
        <v>2435</v>
      </c>
      <c r="Q138" s="56" t="s">
        <v>2444</v>
      </c>
      <c r="R138" s="56" t="s">
        <v>2432</v>
      </c>
      <c r="S138" s="56" t="s">
        <v>2853</v>
      </c>
      <c r="T138" s="56" t="s">
        <v>2856</v>
      </c>
      <c r="U138" s="56" t="s">
        <v>2850</v>
      </c>
      <c r="V138" s="56" t="s">
        <v>2859</v>
      </c>
      <c r="W138" s="56" t="s">
        <v>2847</v>
      </c>
      <c r="X138" s="56" t="s">
        <v>3268</v>
      </c>
      <c r="Y138" s="56" t="s">
        <v>3271</v>
      </c>
      <c r="Z138" s="56" t="s">
        <v>3265</v>
      </c>
      <c r="AA138" s="56" t="s">
        <v>3274</v>
      </c>
      <c r="AB138" s="56" t="s">
        <v>3262</v>
      </c>
      <c r="AC138" s="56" t="s">
        <v>3433</v>
      </c>
      <c r="AD138" s="56" t="s">
        <v>3436</v>
      </c>
      <c r="AE138" s="56" t="s">
        <v>3430</v>
      </c>
      <c r="AF138" s="56" t="s">
        <v>3439</v>
      </c>
      <c r="AG138" s="56" t="s">
        <v>3427</v>
      </c>
      <c r="AH138" s="56" t="s">
        <v>3848</v>
      </c>
      <c r="AI138" s="56" t="s">
        <v>3851</v>
      </c>
      <c r="AJ138" s="56" t="s">
        <v>3845</v>
      </c>
      <c r="AK138" s="56" t="s">
        <v>3854</v>
      </c>
      <c r="AL138" s="56" t="s">
        <v>3842</v>
      </c>
      <c r="AM138" s="56" t="s">
        <v>4263</v>
      </c>
      <c r="AN138" s="56" t="s">
        <v>4266</v>
      </c>
      <c r="AO138" s="56" t="s">
        <v>4010</v>
      </c>
      <c r="AP138" s="56" t="s">
        <v>4269</v>
      </c>
      <c r="AQ138" s="56" t="s">
        <v>4007</v>
      </c>
      <c r="AR138" s="56" t="s">
        <v>4428</v>
      </c>
      <c r="AS138" s="56" t="s">
        <v>4431</v>
      </c>
      <c r="AT138" s="56" t="s">
        <v>4425</v>
      </c>
      <c r="AU138" s="56" t="s">
        <v>4434</v>
      </c>
      <c r="AV138" s="56" t="s">
        <v>4422</v>
      </c>
    </row>
    <row r="139" spans="1:48" hidden="1">
      <c r="A139" s="53"/>
      <c r="B139" s="54" t="s">
        <v>4668</v>
      </c>
      <c r="C139" s="65">
        <v>2</v>
      </c>
      <c r="D139" s="56" t="s">
        <v>298</v>
      </c>
      <c r="E139" s="56" t="s">
        <v>301</v>
      </c>
      <c r="F139" s="56" t="s">
        <v>295</v>
      </c>
      <c r="G139" s="56" t="s">
        <v>304</v>
      </c>
      <c r="H139" s="56" t="s">
        <v>292</v>
      </c>
      <c r="I139" s="56" t="s">
        <v>2288</v>
      </c>
      <c r="J139" s="56" t="s">
        <v>2291</v>
      </c>
      <c r="K139" s="56" t="s">
        <v>2285</v>
      </c>
      <c r="L139" s="56" t="s">
        <v>2294</v>
      </c>
      <c r="M139" s="56" t="s">
        <v>2282</v>
      </c>
      <c r="N139" s="56" t="s">
        <v>2453</v>
      </c>
      <c r="O139" s="56" t="s">
        <v>2456</v>
      </c>
      <c r="P139" s="56" t="s">
        <v>2450</v>
      </c>
      <c r="Q139" s="56" t="s">
        <v>2459</v>
      </c>
      <c r="R139" s="56" t="s">
        <v>2447</v>
      </c>
      <c r="S139" s="56" t="s">
        <v>2868</v>
      </c>
      <c r="T139" s="56" t="s">
        <v>2871</v>
      </c>
      <c r="U139" s="56" t="s">
        <v>2865</v>
      </c>
      <c r="V139" s="56" t="s">
        <v>2874</v>
      </c>
      <c r="W139" s="56" t="s">
        <v>2862</v>
      </c>
      <c r="X139" s="56" t="s">
        <v>3283</v>
      </c>
      <c r="Y139" s="56" t="s">
        <v>3286</v>
      </c>
      <c r="Z139" s="56" t="s">
        <v>3280</v>
      </c>
      <c r="AA139" s="56" t="s">
        <v>3289</v>
      </c>
      <c r="AB139" s="56" t="s">
        <v>3277</v>
      </c>
      <c r="AC139" s="56" t="s">
        <v>3448</v>
      </c>
      <c r="AD139" s="56" t="s">
        <v>3451</v>
      </c>
      <c r="AE139" s="56" t="s">
        <v>3445</v>
      </c>
      <c r="AF139" s="56" t="s">
        <v>3454</v>
      </c>
      <c r="AG139" s="56" t="s">
        <v>3442</v>
      </c>
      <c r="AH139" s="56" t="s">
        <v>3863</v>
      </c>
      <c r="AI139" s="56" t="s">
        <v>3866</v>
      </c>
      <c r="AJ139" s="56" t="s">
        <v>3860</v>
      </c>
      <c r="AK139" s="56" t="s">
        <v>3869</v>
      </c>
      <c r="AL139" s="56" t="s">
        <v>3857</v>
      </c>
      <c r="AM139" s="56" t="s">
        <v>4278</v>
      </c>
      <c r="AN139" s="56" t="s">
        <v>4281</v>
      </c>
      <c r="AO139" s="56" t="s">
        <v>4275</v>
      </c>
      <c r="AP139" s="56" t="s">
        <v>4284</v>
      </c>
      <c r="AQ139" s="56" t="s">
        <v>4272</v>
      </c>
      <c r="AR139" s="56" t="s">
        <v>4443</v>
      </c>
      <c r="AS139" s="56" t="s">
        <v>4446</v>
      </c>
      <c r="AT139" s="56" t="s">
        <v>4440</v>
      </c>
      <c r="AU139" s="56" t="s">
        <v>4449</v>
      </c>
      <c r="AV139" s="56" t="s">
        <v>4437</v>
      </c>
    </row>
    <row r="140" spans="1:48" hidden="1">
      <c r="A140" s="49" t="s">
        <v>4669</v>
      </c>
      <c r="B140" s="50"/>
      <c r="C140" s="65">
        <v>3</v>
      </c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</row>
    <row r="141" spans="1:48" hidden="1">
      <c r="A141" s="53"/>
      <c r="B141" s="54" t="s">
        <v>4670</v>
      </c>
      <c r="C141" s="65">
        <v>4</v>
      </c>
      <c r="D141" s="56" t="s">
        <v>313</v>
      </c>
      <c r="E141" s="56" t="s">
        <v>316</v>
      </c>
      <c r="F141" s="56" t="s">
        <v>310</v>
      </c>
      <c r="G141" s="56" t="s">
        <v>319</v>
      </c>
      <c r="H141" s="56" t="s">
        <v>307</v>
      </c>
      <c r="I141" s="56" t="s">
        <v>2303</v>
      </c>
      <c r="J141" s="56" t="s">
        <v>2306</v>
      </c>
      <c r="K141" s="56" t="s">
        <v>2300</v>
      </c>
      <c r="L141" s="56" t="s">
        <v>2309</v>
      </c>
      <c r="M141" s="56" t="s">
        <v>2297</v>
      </c>
      <c r="N141" s="56" t="s">
        <v>2468</v>
      </c>
      <c r="O141" s="56" t="s">
        <v>2471</v>
      </c>
      <c r="P141" s="56" t="s">
        <v>2465</v>
      </c>
      <c r="Q141" s="56" t="s">
        <v>2474</v>
      </c>
      <c r="R141" s="56" t="s">
        <v>2462</v>
      </c>
      <c r="S141" s="56" t="s">
        <v>2883</v>
      </c>
      <c r="T141" s="56" t="s">
        <v>2886</v>
      </c>
      <c r="U141" s="56" t="s">
        <v>2880</v>
      </c>
      <c r="V141" s="56" t="s">
        <v>2889</v>
      </c>
      <c r="W141" s="56" t="s">
        <v>2877</v>
      </c>
      <c r="X141" s="56" t="s">
        <v>3298</v>
      </c>
      <c r="Y141" s="56" t="s">
        <v>3301</v>
      </c>
      <c r="Z141" s="56" t="s">
        <v>3295</v>
      </c>
      <c r="AA141" s="56" t="s">
        <v>3304</v>
      </c>
      <c r="AB141" s="56" t="s">
        <v>3292</v>
      </c>
      <c r="AC141" s="56" t="s">
        <v>3463</v>
      </c>
      <c r="AD141" s="56" t="s">
        <v>3466</v>
      </c>
      <c r="AE141" s="56" t="s">
        <v>3460</v>
      </c>
      <c r="AF141" s="56" t="s">
        <v>3469</v>
      </c>
      <c r="AG141" s="56" t="s">
        <v>3457</v>
      </c>
      <c r="AH141" s="56" t="s">
        <v>3878</v>
      </c>
      <c r="AI141" s="56" t="s">
        <v>3881</v>
      </c>
      <c r="AJ141" s="56" t="s">
        <v>3875</v>
      </c>
      <c r="AK141" s="56" t="s">
        <v>3884</v>
      </c>
      <c r="AL141" s="56" t="s">
        <v>3872</v>
      </c>
      <c r="AM141" s="56" t="s">
        <v>4293</v>
      </c>
      <c r="AN141" s="56" t="s">
        <v>4296</v>
      </c>
      <c r="AO141" s="56" t="s">
        <v>4290</v>
      </c>
      <c r="AP141" s="56" t="s">
        <v>4299</v>
      </c>
      <c r="AQ141" s="56" t="s">
        <v>4287</v>
      </c>
      <c r="AR141" s="56" t="s">
        <v>4458</v>
      </c>
      <c r="AS141" s="56" t="s">
        <v>4461</v>
      </c>
      <c r="AT141" s="56" t="s">
        <v>4455</v>
      </c>
      <c r="AU141" s="56" t="s">
        <v>4464</v>
      </c>
      <c r="AV141" s="56" t="s">
        <v>4452</v>
      </c>
    </row>
    <row r="142" spans="1:48" hidden="1">
      <c r="A142" s="53"/>
      <c r="B142" s="54" t="s">
        <v>4671</v>
      </c>
      <c r="C142" s="65">
        <v>5</v>
      </c>
      <c r="D142" s="56" t="s">
        <v>328</v>
      </c>
      <c r="E142" s="56" t="s">
        <v>331</v>
      </c>
      <c r="F142" s="56" t="s">
        <v>325</v>
      </c>
      <c r="G142" s="56" t="s">
        <v>334</v>
      </c>
      <c r="H142" s="56" t="s">
        <v>322</v>
      </c>
      <c r="I142" s="56" t="s">
        <v>2318</v>
      </c>
      <c r="J142" s="56" t="s">
        <v>2321</v>
      </c>
      <c r="K142" s="56" t="s">
        <v>2315</v>
      </c>
      <c r="L142" s="56" t="s">
        <v>2324</v>
      </c>
      <c r="M142" s="56" t="s">
        <v>2312</v>
      </c>
      <c r="N142" s="56" t="s">
        <v>2483</v>
      </c>
      <c r="O142" s="56" t="s">
        <v>2486</v>
      </c>
      <c r="P142" s="56" t="s">
        <v>2480</v>
      </c>
      <c r="Q142" s="56" t="s">
        <v>2489</v>
      </c>
      <c r="R142" s="56" t="s">
        <v>2477</v>
      </c>
      <c r="S142" s="56" t="s">
        <v>2898</v>
      </c>
      <c r="T142" s="56" t="s">
        <v>2901</v>
      </c>
      <c r="U142" s="56" t="s">
        <v>2895</v>
      </c>
      <c r="V142" s="56" t="s">
        <v>2904</v>
      </c>
      <c r="W142" s="56" t="s">
        <v>2892</v>
      </c>
      <c r="X142" s="56" t="s">
        <v>3313</v>
      </c>
      <c r="Y142" s="56" t="s">
        <v>3316</v>
      </c>
      <c r="Z142" s="56" t="s">
        <v>3310</v>
      </c>
      <c r="AA142" s="56" t="s">
        <v>3319</v>
      </c>
      <c r="AB142" s="56" t="s">
        <v>3307</v>
      </c>
      <c r="AC142" s="56" t="s">
        <v>3478</v>
      </c>
      <c r="AD142" s="56" t="s">
        <v>3481</v>
      </c>
      <c r="AE142" s="56" t="s">
        <v>3475</v>
      </c>
      <c r="AF142" s="56" t="s">
        <v>3484</v>
      </c>
      <c r="AG142" s="56" t="s">
        <v>3472</v>
      </c>
      <c r="AH142" s="56" t="s">
        <v>3893</v>
      </c>
      <c r="AI142" s="56" t="s">
        <v>3896</v>
      </c>
      <c r="AJ142" s="56" t="s">
        <v>3890</v>
      </c>
      <c r="AK142" s="56" t="s">
        <v>3899</v>
      </c>
      <c r="AL142" s="56" t="s">
        <v>3887</v>
      </c>
      <c r="AM142" s="56" t="s">
        <v>4308</v>
      </c>
      <c r="AN142" s="56" t="s">
        <v>4311</v>
      </c>
      <c r="AO142" s="56" t="s">
        <v>4305</v>
      </c>
      <c r="AP142" s="56" t="s">
        <v>4314</v>
      </c>
      <c r="AQ142" s="56" t="s">
        <v>4302</v>
      </c>
      <c r="AR142" s="56" t="s">
        <v>4473</v>
      </c>
      <c r="AS142" s="56" t="s">
        <v>4476</v>
      </c>
      <c r="AT142" s="56" t="s">
        <v>4470</v>
      </c>
      <c r="AU142" s="56" t="s">
        <v>4479</v>
      </c>
      <c r="AV142" s="56" t="s">
        <v>4467</v>
      </c>
    </row>
    <row r="143" spans="1:48" hidden="1">
      <c r="A143" s="53"/>
      <c r="B143" s="54" t="s">
        <v>4672</v>
      </c>
      <c r="C143" s="65">
        <v>6</v>
      </c>
      <c r="D143" s="56" t="s">
        <v>343</v>
      </c>
      <c r="E143" s="56" t="s">
        <v>346</v>
      </c>
      <c r="F143" s="56" t="s">
        <v>340</v>
      </c>
      <c r="G143" s="56" t="s">
        <v>349</v>
      </c>
      <c r="H143" s="56" t="s">
        <v>337</v>
      </c>
      <c r="I143" s="56" t="s">
        <v>2333</v>
      </c>
      <c r="J143" s="56" t="s">
        <v>2336</v>
      </c>
      <c r="K143" s="56" t="s">
        <v>2330</v>
      </c>
      <c r="L143" s="56" t="s">
        <v>2339</v>
      </c>
      <c r="M143" s="56" t="s">
        <v>2327</v>
      </c>
      <c r="N143" s="56" t="s">
        <v>2498</v>
      </c>
      <c r="O143" s="56" t="s">
        <v>2501</v>
      </c>
      <c r="P143" s="56" t="s">
        <v>2495</v>
      </c>
      <c r="Q143" s="56" t="s">
        <v>2504</v>
      </c>
      <c r="R143" s="56" t="s">
        <v>2492</v>
      </c>
      <c r="S143" s="56" t="s">
        <v>2913</v>
      </c>
      <c r="T143" s="56" t="s">
        <v>2916</v>
      </c>
      <c r="U143" s="56" t="s">
        <v>2910</v>
      </c>
      <c r="V143" s="56" t="s">
        <v>2919</v>
      </c>
      <c r="W143" s="56" t="s">
        <v>2907</v>
      </c>
      <c r="X143" s="56" t="s">
        <v>3328</v>
      </c>
      <c r="Y143" s="56" t="s">
        <v>3331</v>
      </c>
      <c r="Z143" s="56" t="s">
        <v>3325</v>
      </c>
      <c r="AA143" s="56" t="s">
        <v>3334</v>
      </c>
      <c r="AB143" s="56" t="s">
        <v>3322</v>
      </c>
      <c r="AC143" s="56" t="s">
        <v>3493</v>
      </c>
      <c r="AD143" s="56" t="s">
        <v>3496</v>
      </c>
      <c r="AE143" s="56" t="s">
        <v>3490</v>
      </c>
      <c r="AF143" s="56" t="s">
        <v>3499</v>
      </c>
      <c r="AG143" s="56" t="s">
        <v>3487</v>
      </c>
      <c r="AH143" s="56" t="s">
        <v>3908</v>
      </c>
      <c r="AI143" s="56" t="s">
        <v>3911</v>
      </c>
      <c r="AJ143" s="56" t="s">
        <v>3905</v>
      </c>
      <c r="AK143" s="56" t="s">
        <v>3914</v>
      </c>
      <c r="AL143" s="56" t="s">
        <v>3902</v>
      </c>
      <c r="AM143" s="56" t="s">
        <v>4323</v>
      </c>
      <c r="AN143" s="56" t="s">
        <v>4326</v>
      </c>
      <c r="AO143" s="56" t="s">
        <v>4320</v>
      </c>
      <c r="AP143" s="56" t="s">
        <v>4329</v>
      </c>
      <c r="AQ143" s="56" t="s">
        <v>4317</v>
      </c>
      <c r="AR143" s="56" t="s">
        <v>4488</v>
      </c>
      <c r="AS143" s="56" t="s">
        <v>4491</v>
      </c>
      <c r="AT143" s="56" t="s">
        <v>4485</v>
      </c>
      <c r="AU143" s="56" t="s">
        <v>4494</v>
      </c>
      <c r="AV143" s="56" t="s">
        <v>4482</v>
      </c>
    </row>
    <row r="144" spans="1:48" hidden="1">
      <c r="A144" s="53"/>
      <c r="B144" s="54" t="s">
        <v>4673</v>
      </c>
      <c r="C144" s="65">
        <v>7</v>
      </c>
      <c r="D144" s="56" t="s">
        <v>358</v>
      </c>
      <c r="E144" s="56" t="s">
        <v>361</v>
      </c>
      <c r="F144" s="56" t="s">
        <v>355</v>
      </c>
      <c r="G144" s="56" t="s">
        <v>364</v>
      </c>
      <c r="H144" s="56" t="s">
        <v>352</v>
      </c>
      <c r="I144" s="56" t="s">
        <v>2348</v>
      </c>
      <c r="J144" s="56" t="s">
        <v>2351</v>
      </c>
      <c r="K144" s="56" t="s">
        <v>2345</v>
      </c>
      <c r="L144" s="56" t="s">
        <v>2354</v>
      </c>
      <c r="M144" s="56" t="s">
        <v>2342</v>
      </c>
      <c r="N144" s="56" t="s">
        <v>2763</v>
      </c>
      <c r="O144" s="56" t="s">
        <v>2766</v>
      </c>
      <c r="P144" s="56" t="s">
        <v>2510</v>
      </c>
      <c r="Q144" s="56" t="s">
        <v>2769</v>
      </c>
      <c r="R144" s="56" t="s">
        <v>2507</v>
      </c>
      <c r="S144" s="56" t="s">
        <v>2928</v>
      </c>
      <c r="T144" s="56" t="s">
        <v>2931</v>
      </c>
      <c r="U144" s="56" t="s">
        <v>2925</v>
      </c>
      <c r="V144" s="56" t="s">
        <v>2934</v>
      </c>
      <c r="W144" s="56" t="s">
        <v>2922</v>
      </c>
      <c r="X144" s="56" t="s">
        <v>3343</v>
      </c>
      <c r="Y144" s="56" t="s">
        <v>3346</v>
      </c>
      <c r="Z144" s="56" t="s">
        <v>3340</v>
      </c>
      <c r="AA144" s="56" t="s">
        <v>3349</v>
      </c>
      <c r="AB144" s="56" t="s">
        <v>3337</v>
      </c>
      <c r="AC144" s="56" t="s">
        <v>3508</v>
      </c>
      <c r="AD144" s="56" t="s">
        <v>3511</v>
      </c>
      <c r="AE144" s="56" t="s">
        <v>3505</v>
      </c>
      <c r="AF144" s="56" t="s">
        <v>3764</v>
      </c>
      <c r="AG144" s="56" t="s">
        <v>3502</v>
      </c>
      <c r="AH144" s="56" t="s">
        <v>3923</v>
      </c>
      <c r="AI144" s="56" t="s">
        <v>3926</v>
      </c>
      <c r="AJ144" s="56" t="s">
        <v>3920</v>
      </c>
      <c r="AK144" s="56" t="s">
        <v>3929</v>
      </c>
      <c r="AL144" s="56" t="s">
        <v>3917</v>
      </c>
      <c r="AM144" s="56" t="s">
        <v>4338</v>
      </c>
      <c r="AN144" s="56" t="s">
        <v>4341</v>
      </c>
      <c r="AO144" s="56" t="s">
        <v>4335</v>
      </c>
      <c r="AP144" s="56" t="s">
        <v>4344</v>
      </c>
      <c r="AQ144" s="56" t="s">
        <v>4332</v>
      </c>
      <c r="AR144" s="56" t="s">
        <v>4503</v>
      </c>
      <c r="AS144" s="56" t="s">
        <v>4506</v>
      </c>
      <c r="AT144" s="56" t="s">
        <v>4500</v>
      </c>
      <c r="AU144" s="56" t="s">
        <v>4509</v>
      </c>
      <c r="AV144" s="56" t="s">
        <v>4497</v>
      </c>
    </row>
    <row r="145" spans="1:48" hidden="1">
      <c r="A145" s="49" t="s">
        <v>4674</v>
      </c>
      <c r="B145" s="50"/>
      <c r="C145" s="65">
        <v>8</v>
      </c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</row>
    <row r="146" spans="1:48" hidden="1">
      <c r="A146" s="53"/>
      <c r="B146" s="54" t="s">
        <v>4675</v>
      </c>
      <c r="C146" s="65">
        <v>9</v>
      </c>
      <c r="D146" s="56" t="s">
        <v>373</v>
      </c>
      <c r="E146" s="56" t="s">
        <v>376</v>
      </c>
      <c r="F146" s="56" t="s">
        <v>370</v>
      </c>
      <c r="G146" s="56" t="s">
        <v>379</v>
      </c>
      <c r="H146" s="56" t="s">
        <v>367</v>
      </c>
      <c r="I146" s="56" t="s">
        <v>2363</v>
      </c>
      <c r="J146" s="56" t="s">
        <v>2366</v>
      </c>
      <c r="K146" s="56" t="s">
        <v>2360</v>
      </c>
      <c r="L146" s="56" t="s">
        <v>2369</v>
      </c>
      <c r="M146" s="56" t="s">
        <v>2357</v>
      </c>
      <c r="N146" s="56" t="s">
        <v>2778</v>
      </c>
      <c r="O146" s="56" t="s">
        <v>2781</v>
      </c>
      <c r="P146" s="56" t="s">
        <v>2775</v>
      </c>
      <c r="Q146" s="56" t="s">
        <v>2784</v>
      </c>
      <c r="R146" s="56" t="s">
        <v>2772</v>
      </c>
      <c r="S146" s="56" t="s">
        <v>2943</v>
      </c>
      <c r="T146" s="56" t="s">
        <v>2946</v>
      </c>
      <c r="U146" s="56" t="s">
        <v>2940</v>
      </c>
      <c r="V146" s="56" t="s">
        <v>2949</v>
      </c>
      <c r="W146" s="56" t="s">
        <v>2937</v>
      </c>
      <c r="X146" s="56" t="s">
        <v>3358</v>
      </c>
      <c r="Y146" s="56" t="s">
        <v>3361</v>
      </c>
      <c r="Z146" s="56" t="s">
        <v>3355</v>
      </c>
      <c r="AA146" s="56" t="s">
        <v>3364</v>
      </c>
      <c r="AB146" s="56" t="s">
        <v>3352</v>
      </c>
      <c r="AC146" s="56" t="s">
        <v>3773</v>
      </c>
      <c r="AD146" s="56" t="s">
        <v>3776</v>
      </c>
      <c r="AE146" s="56" t="s">
        <v>3770</v>
      </c>
      <c r="AF146" s="56" t="s">
        <v>3779</v>
      </c>
      <c r="AG146" s="56" t="s">
        <v>3767</v>
      </c>
      <c r="AH146" s="56" t="s">
        <v>3938</v>
      </c>
      <c r="AI146" s="56" t="s">
        <v>3941</v>
      </c>
      <c r="AJ146" s="56" t="s">
        <v>3935</v>
      </c>
      <c r="AK146" s="56" t="s">
        <v>3944</v>
      </c>
      <c r="AL146" s="56" t="s">
        <v>3932</v>
      </c>
      <c r="AM146" s="56" t="s">
        <v>4353</v>
      </c>
      <c r="AN146" s="56" t="s">
        <v>4356</v>
      </c>
      <c r="AO146" s="56" t="s">
        <v>4350</v>
      </c>
      <c r="AP146" s="56" t="s">
        <v>4359</v>
      </c>
      <c r="AQ146" s="56" t="s">
        <v>4347</v>
      </c>
      <c r="AR146" s="56" t="s">
        <v>4578</v>
      </c>
      <c r="AS146" s="56" t="s">
        <v>4581</v>
      </c>
      <c r="AT146" s="56" t="s">
        <v>4575</v>
      </c>
      <c r="AU146" s="56" t="s">
        <v>4584</v>
      </c>
      <c r="AV146" s="56" t="s">
        <v>4572</v>
      </c>
    </row>
    <row r="147" spans="1:48" hidden="1">
      <c r="A147" s="53"/>
      <c r="B147" s="54" t="s">
        <v>4676</v>
      </c>
      <c r="C147" s="65">
        <v>10</v>
      </c>
      <c r="D147" s="56" t="s">
        <v>388</v>
      </c>
      <c r="E147" s="56" t="s">
        <v>391</v>
      </c>
      <c r="F147" s="56" t="s">
        <v>385</v>
      </c>
      <c r="G147" s="56" t="s">
        <v>394</v>
      </c>
      <c r="H147" s="56" t="s">
        <v>382</v>
      </c>
      <c r="I147" s="56" t="s">
        <v>2378</v>
      </c>
      <c r="J147" s="56" t="s">
        <v>2381</v>
      </c>
      <c r="K147" s="56" t="s">
        <v>2375</v>
      </c>
      <c r="L147" s="56" t="s">
        <v>2384</v>
      </c>
      <c r="M147" s="56" t="s">
        <v>2372</v>
      </c>
      <c r="N147" s="56" t="s">
        <v>2793</v>
      </c>
      <c r="O147" s="56" t="s">
        <v>2796</v>
      </c>
      <c r="P147" s="56" t="s">
        <v>2790</v>
      </c>
      <c r="Q147" s="56" t="s">
        <v>2799</v>
      </c>
      <c r="R147" s="56" t="s">
        <v>2787</v>
      </c>
      <c r="S147" s="56" t="s">
        <v>2958</v>
      </c>
      <c r="T147" s="56" t="s">
        <v>2961</v>
      </c>
      <c r="U147" s="56" t="s">
        <v>2955</v>
      </c>
      <c r="V147" s="56" t="s">
        <v>2964</v>
      </c>
      <c r="W147" s="56" t="s">
        <v>2952</v>
      </c>
      <c r="X147" s="56" t="s">
        <v>3373</v>
      </c>
      <c r="Y147" s="56" t="s">
        <v>3376</v>
      </c>
      <c r="Z147" s="56" t="s">
        <v>3370</v>
      </c>
      <c r="AA147" s="56" t="s">
        <v>3379</v>
      </c>
      <c r="AB147" s="56" t="s">
        <v>3367</v>
      </c>
      <c r="AC147" s="56" t="s">
        <v>3788</v>
      </c>
      <c r="AD147" s="56" t="s">
        <v>3791</v>
      </c>
      <c r="AE147" s="56" t="s">
        <v>3785</v>
      </c>
      <c r="AF147" s="56" t="s">
        <v>3794</v>
      </c>
      <c r="AG147" s="56" t="s">
        <v>3782</v>
      </c>
      <c r="AH147" s="56" t="s">
        <v>3953</v>
      </c>
      <c r="AI147" s="56" t="s">
        <v>3956</v>
      </c>
      <c r="AJ147" s="56" t="s">
        <v>3950</v>
      </c>
      <c r="AK147" s="56" t="s">
        <v>3959</v>
      </c>
      <c r="AL147" s="56" t="s">
        <v>3947</v>
      </c>
      <c r="AM147" s="56" t="s">
        <v>4368</v>
      </c>
      <c r="AN147" s="56" t="s">
        <v>4371</v>
      </c>
      <c r="AO147" s="56" t="s">
        <v>4365</v>
      </c>
      <c r="AP147" s="56" t="s">
        <v>4374</v>
      </c>
      <c r="AQ147" s="56" t="s">
        <v>4362</v>
      </c>
      <c r="AR147" s="56" t="s">
        <v>4593</v>
      </c>
      <c r="AS147" s="56" t="s">
        <v>4596</v>
      </c>
      <c r="AT147" s="56" t="s">
        <v>4590</v>
      </c>
      <c r="AU147" s="56" t="s">
        <v>4599</v>
      </c>
      <c r="AV147" s="56" t="s">
        <v>4587</v>
      </c>
    </row>
    <row r="148" spans="1:48" hidden="1">
      <c r="A148" s="53"/>
      <c r="B148" s="54" t="s">
        <v>4677</v>
      </c>
      <c r="C148" s="65">
        <v>11</v>
      </c>
      <c r="D148" s="56" t="s">
        <v>403</v>
      </c>
      <c r="E148" s="56" t="s">
        <v>406</v>
      </c>
      <c r="F148" s="56" t="s">
        <v>400</v>
      </c>
      <c r="G148" s="56" t="s">
        <v>409</v>
      </c>
      <c r="H148" s="56" t="s">
        <v>397</v>
      </c>
      <c r="I148" s="56" t="s">
        <v>2393</v>
      </c>
      <c r="J148" s="56" t="s">
        <v>2396</v>
      </c>
      <c r="K148" s="56" t="s">
        <v>2390</v>
      </c>
      <c r="L148" s="56" t="s">
        <v>2399</v>
      </c>
      <c r="M148" s="56" t="s">
        <v>2387</v>
      </c>
      <c r="N148" s="56" t="s">
        <v>2808</v>
      </c>
      <c r="O148" s="56" t="s">
        <v>2811</v>
      </c>
      <c r="P148" s="56" t="s">
        <v>2805</v>
      </c>
      <c r="Q148" s="56" t="s">
        <v>2814</v>
      </c>
      <c r="R148" s="56" t="s">
        <v>2802</v>
      </c>
      <c r="S148" s="56" t="s">
        <v>2973</v>
      </c>
      <c r="T148" s="56" t="s">
        <v>2976</v>
      </c>
      <c r="U148" s="56" t="s">
        <v>2970</v>
      </c>
      <c r="V148" s="56" t="s">
        <v>2979</v>
      </c>
      <c r="W148" s="56" t="s">
        <v>2967</v>
      </c>
      <c r="X148" s="56" t="s">
        <v>3388</v>
      </c>
      <c r="Y148" s="56" t="s">
        <v>3391</v>
      </c>
      <c r="Z148" s="56" t="s">
        <v>3385</v>
      </c>
      <c r="AA148" s="56" t="s">
        <v>3394</v>
      </c>
      <c r="AB148" s="56" t="s">
        <v>3382</v>
      </c>
      <c r="AC148" s="56" t="s">
        <v>3803</v>
      </c>
      <c r="AD148" s="56" t="s">
        <v>3806</v>
      </c>
      <c r="AE148" s="56" t="s">
        <v>3800</v>
      </c>
      <c r="AF148" s="56" t="s">
        <v>3809</v>
      </c>
      <c r="AG148" s="56" t="s">
        <v>3797</v>
      </c>
      <c r="AH148" s="56" t="s">
        <v>3968</v>
      </c>
      <c r="AI148" s="56" t="s">
        <v>3971</v>
      </c>
      <c r="AJ148" s="56" t="s">
        <v>3965</v>
      </c>
      <c r="AK148" s="56" t="s">
        <v>3974</v>
      </c>
      <c r="AL148" s="56" t="s">
        <v>3962</v>
      </c>
      <c r="AM148" s="56" t="s">
        <v>4383</v>
      </c>
      <c r="AN148" s="56" t="s">
        <v>4386</v>
      </c>
      <c r="AO148" s="56" t="s">
        <v>4380</v>
      </c>
      <c r="AP148" s="56" t="s">
        <v>4389</v>
      </c>
      <c r="AQ148" s="56" t="s">
        <v>4377</v>
      </c>
      <c r="AR148" s="56" t="s">
        <v>4608</v>
      </c>
      <c r="AS148" s="56" t="s">
        <v>4611</v>
      </c>
      <c r="AT148" s="56" t="s">
        <v>4605</v>
      </c>
      <c r="AU148" s="56" t="s">
        <v>4614</v>
      </c>
      <c r="AV148" s="56" t="s">
        <v>4602</v>
      </c>
    </row>
    <row r="149" spans="1:48" hidden="1">
      <c r="A149" s="53"/>
      <c r="B149" s="54" t="s">
        <v>4678</v>
      </c>
      <c r="C149" s="65">
        <v>12</v>
      </c>
      <c r="D149" s="56" t="s">
        <v>418</v>
      </c>
      <c r="E149" s="56" t="s">
        <v>421</v>
      </c>
      <c r="F149" s="56" t="s">
        <v>415</v>
      </c>
      <c r="G149" s="56" t="s">
        <v>424</v>
      </c>
      <c r="H149" s="56" t="s">
        <v>412</v>
      </c>
      <c r="I149" s="56" t="s">
        <v>2408</v>
      </c>
      <c r="J149" s="56" t="s">
        <v>2411</v>
      </c>
      <c r="K149" s="56" t="s">
        <v>2405</v>
      </c>
      <c r="L149" s="56" t="s">
        <v>2414</v>
      </c>
      <c r="M149" s="56" t="s">
        <v>2402</v>
      </c>
      <c r="N149" s="56" t="s">
        <v>2823</v>
      </c>
      <c r="O149" s="56" t="s">
        <v>2826</v>
      </c>
      <c r="P149" s="56" t="s">
        <v>2820</v>
      </c>
      <c r="Q149" s="56" t="s">
        <v>2829</v>
      </c>
      <c r="R149" s="56" t="s">
        <v>2817</v>
      </c>
      <c r="S149" s="56" t="s">
        <v>2988</v>
      </c>
      <c r="T149" s="56" t="s">
        <v>2991</v>
      </c>
      <c r="U149" s="56" t="s">
        <v>2985</v>
      </c>
      <c r="V149" s="56" t="s">
        <v>2994</v>
      </c>
      <c r="W149" s="56" t="s">
        <v>2982</v>
      </c>
      <c r="X149" s="56" t="s">
        <v>3403</v>
      </c>
      <c r="Y149" s="56" t="s">
        <v>3406</v>
      </c>
      <c r="Z149" s="56" t="s">
        <v>3400</v>
      </c>
      <c r="AA149" s="56" t="s">
        <v>3409</v>
      </c>
      <c r="AB149" s="56" t="s">
        <v>3397</v>
      </c>
      <c r="AC149" s="56" t="s">
        <v>3818</v>
      </c>
      <c r="AD149" s="56" t="s">
        <v>3821</v>
      </c>
      <c r="AE149" s="56" t="s">
        <v>3815</v>
      </c>
      <c r="AF149" s="56" t="s">
        <v>3824</v>
      </c>
      <c r="AG149" s="56" t="s">
        <v>3812</v>
      </c>
      <c r="AH149" s="56" t="s">
        <v>3983</v>
      </c>
      <c r="AI149" s="56" t="s">
        <v>3986</v>
      </c>
      <c r="AJ149" s="56" t="s">
        <v>3980</v>
      </c>
      <c r="AK149" s="56" t="s">
        <v>3989</v>
      </c>
      <c r="AL149" s="56" t="s">
        <v>3977</v>
      </c>
      <c r="AM149" s="56" t="s">
        <v>4398</v>
      </c>
      <c r="AN149" s="56" t="s">
        <v>4401</v>
      </c>
      <c r="AO149" s="56" t="s">
        <v>4395</v>
      </c>
      <c r="AP149" s="56" t="s">
        <v>4404</v>
      </c>
      <c r="AQ149" s="56" t="s">
        <v>4392</v>
      </c>
      <c r="AR149" s="56" t="s">
        <v>4623</v>
      </c>
      <c r="AS149" s="56" t="s">
        <v>4626</v>
      </c>
      <c r="AT149" s="56" t="s">
        <v>4620</v>
      </c>
      <c r="AU149" s="56" t="s">
        <v>4629</v>
      </c>
      <c r="AV149" s="56" t="s">
        <v>4617</v>
      </c>
    </row>
    <row r="150" spans="1:48" hidden="1">
      <c r="A150" s="49" t="s">
        <v>4661</v>
      </c>
      <c r="B150" s="57"/>
      <c r="C150" s="65">
        <v>13</v>
      </c>
      <c r="D150" s="56" t="s">
        <v>268</v>
      </c>
      <c r="E150" s="56" t="s">
        <v>271</v>
      </c>
      <c r="F150" s="56" t="s">
        <v>265</v>
      </c>
      <c r="G150" s="56" t="s">
        <v>274</v>
      </c>
      <c r="H150" s="56" t="s">
        <v>262</v>
      </c>
      <c r="I150" s="56" t="s">
        <v>2008</v>
      </c>
      <c r="J150" s="56" t="s">
        <v>2011</v>
      </c>
      <c r="K150" s="56" t="s">
        <v>2005</v>
      </c>
      <c r="L150" s="56" t="s">
        <v>2264</v>
      </c>
      <c r="M150" s="56" t="s">
        <v>2002</v>
      </c>
      <c r="N150" s="56" t="s">
        <v>2423</v>
      </c>
      <c r="O150" s="56" t="s">
        <v>2426</v>
      </c>
      <c r="P150" s="56" t="s">
        <v>2420</v>
      </c>
      <c r="Q150" s="56" t="s">
        <v>2429</v>
      </c>
      <c r="R150" s="56" t="s">
        <v>2417</v>
      </c>
      <c r="S150" s="56" t="s">
        <v>2838</v>
      </c>
      <c r="T150" s="56" t="s">
        <v>2841</v>
      </c>
      <c r="U150" s="56" t="s">
        <v>2835</v>
      </c>
      <c r="V150" s="56" t="s">
        <v>2844</v>
      </c>
      <c r="W150" s="56" t="s">
        <v>2832</v>
      </c>
      <c r="X150" s="56" t="s">
        <v>3003</v>
      </c>
      <c r="Y150" s="56" t="s">
        <v>3006</v>
      </c>
      <c r="Z150" s="56" t="s">
        <v>3000</v>
      </c>
      <c r="AA150" s="56" t="s">
        <v>3009</v>
      </c>
      <c r="AB150" s="56" t="s">
        <v>2997</v>
      </c>
      <c r="AC150" s="56" t="s">
        <v>3418</v>
      </c>
      <c r="AD150" s="56" t="s">
        <v>3421</v>
      </c>
      <c r="AE150" s="56" t="s">
        <v>3415</v>
      </c>
      <c r="AF150" s="56" t="s">
        <v>3424</v>
      </c>
      <c r="AG150" s="56" t="s">
        <v>3412</v>
      </c>
      <c r="AH150" s="56" t="s">
        <v>3833</v>
      </c>
      <c r="AI150" s="56" t="s">
        <v>3836</v>
      </c>
      <c r="AJ150" s="56" t="s">
        <v>3830</v>
      </c>
      <c r="AK150" s="56" t="s">
        <v>3839</v>
      </c>
      <c r="AL150" s="56" t="s">
        <v>3827</v>
      </c>
      <c r="AM150" s="56" t="s">
        <v>3998</v>
      </c>
      <c r="AN150" s="56" t="s">
        <v>4001</v>
      </c>
      <c r="AO150" s="56" t="s">
        <v>3995</v>
      </c>
      <c r="AP150" s="56" t="s">
        <v>4004</v>
      </c>
      <c r="AQ150" s="56" t="s">
        <v>3992</v>
      </c>
      <c r="AR150" s="56" t="s">
        <v>4413</v>
      </c>
      <c r="AS150" s="56" t="s">
        <v>4416</v>
      </c>
      <c r="AT150" s="56" t="s">
        <v>4410</v>
      </c>
      <c r="AU150" s="56" t="s">
        <v>4419</v>
      </c>
      <c r="AV150" s="56" t="s">
        <v>4407</v>
      </c>
    </row>
    <row r="151" spans="1:48" hidden="1">
      <c r="A151" s="46" t="s">
        <v>4679</v>
      </c>
      <c r="B151" s="47"/>
      <c r="C151" s="65">
        <v>14</v>
      </c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</row>
    <row r="152" spans="1:48" hidden="1">
      <c r="A152" s="49" t="s">
        <v>4666</v>
      </c>
      <c r="B152" s="50"/>
      <c r="C152" s="65">
        <v>15</v>
      </c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</row>
    <row r="153" spans="1:48" ht="15" hidden="1" customHeight="1">
      <c r="A153" s="53"/>
      <c r="B153" s="54" t="s">
        <v>4667</v>
      </c>
      <c r="C153" s="65">
        <v>16</v>
      </c>
      <c r="D153" s="56" t="s">
        <v>284</v>
      </c>
      <c r="E153" s="56" t="s">
        <v>287</v>
      </c>
      <c r="F153" s="56" t="s">
        <v>281</v>
      </c>
      <c r="G153" s="56" t="s">
        <v>290</v>
      </c>
      <c r="H153" s="56" t="s">
        <v>278</v>
      </c>
      <c r="I153" s="56" t="s">
        <v>2274</v>
      </c>
      <c r="J153" s="56" t="s">
        <v>2277</v>
      </c>
      <c r="K153" s="56" t="s">
        <v>2271</v>
      </c>
      <c r="L153" s="56" t="s">
        <v>2280</v>
      </c>
      <c r="M153" s="56" t="s">
        <v>2268</v>
      </c>
      <c r="N153" s="56" t="s">
        <v>2439</v>
      </c>
      <c r="O153" s="56" t="s">
        <v>2442</v>
      </c>
      <c r="P153" s="56" t="s">
        <v>2436</v>
      </c>
      <c r="Q153" s="56" t="s">
        <v>2445</v>
      </c>
      <c r="R153" s="56" t="s">
        <v>2433</v>
      </c>
      <c r="S153" s="56" t="s">
        <v>2854</v>
      </c>
      <c r="T153" s="56" t="s">
        <v>2857</v>
      </c>
      <c r="U153" s="56" t="s">
        <v>2851</v>
      </c>
      <c r="V153" s="56" t="s">
        <v>2860</v>
      </c>
      <c r="W153" s="56" t="s">
        <v>2848</v>
      </c>
      <c r="X153" s="56" t="s">
        <v>3269</v>
      </c>
      <c r="Y153" s="56" t="s">
        <v>3272</v>
      </c>
      <c r="Z153" s="56" t="s">
        <v>3266</v>
      </c>
      <c r="AA153" s="56" t="s">
        <v>3275</v>
      </c>
      <c r="AB153" s="56" t="s">
        <v>3263</v>
      </c>
      <c r="AC153" s="56" t="s">
        <v>3434</v>
      </c>
      <c r="AD153" s="56" t="s">
        <v>3437</v>
      </c>
      <c r="AE153" s="56" t="s">
        <v>3431</v>
      </c>
      <c r="AF153" s="56" t="s">
        <v>3440</v>
      </c>
      <c r="AG153" s="56" t="s">
        <v>3428</v>
      </c>
      <c r="AH153" s="56" t="s">
        <v>3849</v>
      </c>
      <c r="AI153" s="56" t="s">
        <v>3852</v>
      </c>
      <c r="AJ153" s="56" t="s">
        <v>3846</v>
      </c>
      <c r="AK153" s="56" t="s">
        <v>3855</v>
      </c>
      <c r="AL153" s="56" t="s">
        <v>3843</v>
      </c>
      <c r="AM153" s="56" t="s">
        <v>4264</v>
      </c>
      <c r="AN153" s="56" t="s">
        <v>4267</v>
      </c>
      <c r="AO153" s="56" t="s">
        <v>4011</v>
      </c>
      <c r="AP153" s="56" t="s">
        <v>4270</v>
      </c>
      <c r="AQ153" s="56" t="s">
        <v>4008</v>
      </c>
      <c r="AR153" s="56" t="s">
        <v>4429</v>
      </c>
      <c r="AS153" s="56" t="s">
        <v>4432</v>
      </c>
      <c r="AT153" s="56" t="s">
        <v>4426</v>
      </c>
      <c r="AU153" s="56" t="s">
        <v>4435</v>
      </c>
      <c r="AV153" s="56" t="s">
        <v>4423</v>
      </c>
    </row>
    <row r="154" spans="1:48" hidden="1">
      <c r="A154" s="53"/>
      <c r="B154" s="54" t="s">
        <v>4668</v>
      </c>
      <c r="C154" s="65">
        <v>17</v>
      </c>
      <c r="D154" s="56" t="s">
        <v>299</v>
      </c>
      <c r="E154" s="56" t="s">
        <v>302</v>
      </c>
      <c r="F154" s="56" t="s">
        <v>296</v>
      </c>
      <c r="G154" s="56" t="s">
        <v>305</v>
      </c>
      <c r="H154" s="56" t="s">
        <v>293</v>
      </c>
      <c r="I154" s="56" t="s">
        <v>2289</v>
      </c>
      <c r="J154" s="56" t="s">
        <v>2292</v>
      </c>
      <c r="K154" s="56" t="s">
        <v>2286</v>
      </c>
      <c r="L154" s="56" t="s">
        <v>2295</v>
      </c>
      <c r="M154" s="56" t="s">
        <v>2283</v>
      </c>
      <c r="N154" s="56" t="s">
        <v>2454</v>
      </c>
      <c r="O154" s="56" t="s">
        <v>2457</v>
      </c>
      <c r="P154" s="56" t="s">
        <v>2451</v>
      </c>
      <c r="Q154" s="56" t="s">
        <v>2460</v>
      </c>
      <c r="R154" s="56" t="s">
        <v>2448</v>
      </c>
      <c r="S154" s="56" t="s">
        <v>2869</v>
      </c>
      <c r="T154" s="56" t="s">
        <v>2872</v>
      </c>
      <c r="U154" s="56" t="s">
        <v>2866</v>
      </c>
      <c r="V154" s="56" t="s">
        <v>2875</v>
      </c>
      <c r="W154" s="56" t="s">
        <v>2863</v>
      </c>
      <c r="X154" s="56" t="s">
        <v>3284</v>
      </c>
      <c r="Y154" s="56" t="s">
        <v>3287</v>
      </c>
      <c r="Z154" s="56" t="s">
        <v>3281</v>
      </c>
      <c r="AA154" s="56" t="s">
        <v>3290</v>
      </c>
      <c r="AB154" s="56" t="s">
        <v>3278</v>
      </c>
      <c r="AC154" s="56" t="s">
        <v>3449</v>
      </c>
      <c r="AD154" s="56" t="s">
        <v>3452</v>
      </c>
      <c r="AE154" s="56" t="s">
        <v>3446</v>
      </c>
      <c r="AF154" s="56" t="s">
        <v>3455</v>
      </c>
      <c r="AG154" s="56" t="s">
        <v>3443</v>
      </c>
      <c r="AH154" s="56" t="s">
        <v>3864</v>
      </c>
      <c r="AI154" s="56" t="s">
        <v>3867</v>
      </c>
      <c r="AJ154" s="56" t="s">
        <v>3861</v>
      </c>
      <c r="AK154" s="56" t="s">
        <v>3870</v>
      </c>
      <c r="AL154" s="56" t="s">
        <v>3858</v>
      </c>
      <c r="AM154" s="56" t="s">
        <v>4279</v>
      </c>
      <c r="AN154" s="56" t="s">
        <v>4282</v>
      </c>
      <c r="AO154" s="56" t="s">
        <v>4276</v>
      </c>
      <c r="AP154" s="56" t="s">
        <v>4285</v>
      </c>
      <c r="AQ154" s="56" t="s">
        <v>4273</v>
      </c>
      <c r="AR154" s="56" t="s">
        <v>4444</v>
      </c>
      <c r="AS154" s="56" t="s">
        <v>4447</v>
      </c>
      <c r="AT154" s="56" t="s">
        <v>4441</v>
      </c>
      <c r="AU154" s="56" t="s">
        <v>4450</v>
      </c>
      <c r="AV154" s="56" t="s">
        <v>4438</v>
      </c>
    </row>
    <row r="155" spans="1:48" hidden="1">
      <c r="A155" s="49" t="s">
        <v>4669</v>
      </c>
      <c r="B155" s="50"/>
      <c r="C155" s="65">
        <v>18</v>
      </c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</row>
    <row r="156" spans="1:48" hidden="1">
      <c r="A156" s="53"/>
      <c r="B156" s="54" t="s">
        <v>4670</v>
      </c>
      <c r="C156" s="65">
        <v>19</v>
      </c>
      <c r="D156" s="56" t="s">
        <v>314</v>
      </c>
      <c r="E156" s="56" t="s">
        <v>317</v>
      </c>
      <c r="F156" s="56" t="s">
        <v>311</v>
      </c>
      <c r="G156" s="56" t="s">
        <v>320</v>
      </c>
      <c r="H156" s="56" t="s">
        <v>308</v>
      </c>
      <c r="I156" s="56" t="s">
        <v>2304</v>
      </c>
      <c r="J156" s="56" t="s">
        <v>2307</v>
      </c>
      <c r="K156" s="56" t="s">
        <v>2301</v>
      </c>
      <c r="L156" s="56" t="s">
        <v>2310</v>
      </c>
      <c r="M156" s="56" t="s">
        <v>2298</v>
      </c>
      <c r="N156" s="56" t="s">
        <v>2469</v>
      </c>
      <c r="O156" s="56" t="s">
        <v>2472</v>
      </c>
      <c r="P156" s="56" t="s">
        <v>2466</v>
      </c>
      <c r="Q156" s="56" t="s">
        <v>2475</v>
      </c>
      <c r="R156" s="56" t="s">
        <v>2463</v>
      </c>
      <c r="S156" s="56" t="s">
        <v>2884</v>
      </c>
      <c r="T156" s="56" t="s">
        <v>2887</v>
      </c>
      <c r="U156" s="56" t="s">
        <v>2881</v>
      </c>
      <c r="V156" s="56" t="s">
        <v>2890</v>
      </c>
      <c r="W156" s="56" t="s">
        <v>2878</v>
      </c>
      <c r="X156" s="56" t="s">
        <v>3299</v>
      </c>
      <c r="Y156" s="56" t="s">
        <v>3302</v>
      </c>
      <c r="Z156" s="56" t="s">
        <v>3296</v>
      </c>
      <c r="AA156" s="56" t="s">
        <v>3305</v>
      </c>
      <c r="AB156" s="56" t="s">
        <v>3293</v>
      </c>
      <c r="AC156" s="56" t="s">
        <v>3464</v>
      </c>
      <c r="AD156" s="56" t="s">
        <v>3467</v>
      </c>
      <c r="AE156" s="56" t="s">
        <v>3461</v>
      </c>
      <c r="AF156" s="56" t="s">
        <v>3470</v>
      </c>
      <c r="AG156" s="56" t="s">
        <v>3458</v>
      </c>
      <c r="AH156" s="56" t="s">
        <v>3879</v>
      </c>
      <c r="AI156" s="56" t="s">
        <v>3882</v>
      </c>
      <c r="AJ156" s="56" t="s">
        <v>3876</v>
      </c>
      <c r="AK156" s="56" t="s">
        <v>3885</v>
      </c>
      <c r="AL156" s="56" t="s">
        <v>3873</v>
      </c>
      <c r="AM156" s="56" t="s">
        <v>4294</v>
      </c>
      <c r="AN156" s="56" t="s">
        <v>4297</v>
      </c>
      <c r="AO156" s="56" t="s">
        <v>4291</v>
      </c>
      <c r="AP156" s="56" t="s">
        <v>4300</v>
      </c>
      <c r="AQ156" s="56" t="s">
        <v>4288</v>
      </c>
      <c r="AR156" s="56" t="s">
        <v>4459</v>
      </c>
      <c r="AS156" s="56" t="s">
        <v>4462</v>
      </c>
      <c r="AT156" s="56" t="s">
        <v>4456</v>
      </c>
      <c r="AU156" s="56" t="s">
        <v>4465</v>
      </c>
      <c r="AV156" s="56" t="s">
        <v>4453</v>
      </c>
    </row>
    <row r="157" spans="1:48" hidden="1">
      <c r="A157" s="53"/>
      <c r="B157" s="54" t="s">
        <v>4671</v>
      </c>
      <c r="C157" s="65">
        <v>20</v>
      </c>
      <c r="D157" s="56" t="s">
        <v>329</v>
      </c>
      <c r="E157" s="56" t="s">
        <v>332</v>
      </c>
      <c r="F157" s="56" t="s">
        <v>326</v>
      </c>
      <c r="G157" s="56" t="s">
        <v>335</v>
      </c>
      <c r="H157" s="56" t="s">
        <v>323</v>
      </c>
      <c r="I157" s="56" t="s">
        <v>2319</v>
      </c>
      <c r="J157" s="56" t="s">
        <v>2322</v>
      </c>
      <c r="K157" s="56" t="s">
        <v>2316</v>
      </c>
      <c r="L157" s="56" t="s">
        <v>2325</v>
      </c>
      <c r="M157" s="56" t="s">
        <v>2313</v>
      </c>
      <c r="N157" s="56" t="s">
        <v>2484</v>
      </c>
      <c r="O157" s="56" t="s">
        <v>2487</v>
      </c>
      <c r="P157" s="56" t="s">
        <v>2481</v>
      </c>
      <c r="Q157" s="56" t="s">
        <v>2490</v>
      </c>
      <c r="R157" s="56" t="s">
        <v>2478</v>
      </c>
      <c r="S157" s="56" t="s">
        <v>2899</v>
      </c>
      <c r="T157" s="56" t="s">
        <v>2902</v>
      </c>
      <c r="U157" s="56" t="s">
        <v>2896</v>
      </c>
      <c r="V157" s="56" t="s">
        <v>2905</v>
      </c>
      <c r="W157" s="56" t="s">
        <v>2893</v>
      </c>
      <c r="X157" s="56" t="s">
        <v>3314</v>
      </c>
      <c r="Y157" s="56" t="s">
        <v>3317</v>
      </c>
      <c r="Z157" s="56" t="s">
        <v>3311</v>
      </c>
      <c r="AA157" s="56" t="s">
        <v>3320</v>
      </c>
      <c r="AB157" s="56" t="s">
        <v>3308</v>
      </c>
      <c r="AC157" s="56" t="s">
        <v>3479</v>
      </c>
      <c r="AD157" s="56" t="s">
        <v>3482</v>
      </c>
      <c r="AE157" s="56" t="s">
        <v>3476</v>
      </c>
      <c r="AF157" s="56" t="s">
        <v>3485</v>
      </c>
      <c r="AG157" s="56" t="s">
        <v>3473</v>
      </c>
      <c r="AH157" s="56" t="s">
        <v>3894</v>
      </c>
      <c r="AI157" s="56" t="s">
        <v>3897</v>
      </c>
      <c r="AJ157" s="56" t="s">
        <v>3891</v>
      </c>
      <c r="AK157" s="56" t="s">
        <v>3900</v>
      </c>
      <c r="AL157" s="56" t="s">
        <v>3888</v>
      </c>
      <c r="AM157" s="56" t="s">
        <v>4309</v>
      </c>
      <c r="AN157" s="56" t="s">
        <v>4312</v>
      </c>
      <c r="AO157" s="56" t="s">
        <v>4306</v>
      </c>
      <c r="AP157" s="56" t="s">
        <v>4315</v>
      </c>
      <c r="AQ157" s="56" t="s">
        <v>4303</v>
      </c>
      <c r="AR157" s="56" t="s">
        <v>4474</v>
      </c>
      <c r="AS157" s="56" t="s">
        <v>4477</v>
      </c>
      <c r="AT157" s="56" t="s">
        <v>4471</v>
      </c>
      <c r="AU157" s="56" t="s">
        <v>4480</v>
      </c>
      <c r="AV157" s="56" t="s">
        <v>4468</v>
      </c>
    </row>
    <row r="158" spans="1:48" hidden="1">
      <c r="A158" s="53"/>
      <c r="B158" s="54" t="s">
        <v>4672</v>
      </c>
      <c r="C158" s="65">
        <v>21</v>
      </c>
      <c r="D158" s="56" t="s">
        <v>344</v>
      </c>
      <c r="E158" s="56" t="s">
        <v>347</v>
      </c>
      <c r="F158" s="56" t="s">
        <v>341</v>
      </c>
      <c r="G158" s="56" t="s">
        <v>350</v>
      </c>
      <c r="H158" s="56" t="s">
        <v>338</v>
      </c>
      <c r="I158" s="56" t="s">
        <v>2334</v>
      </c>
      <c r="J158" s="56" t="s">
        <v>2337</v>
      </c>
      <c r="K158" s="56" t="s">
        <v>2331</v>
      </c>
      <c r="L158" s="56" t="s">
        <v>2340</v>
      </c>
      <c r="M158" s="56" t="s">
        <v>2328</v>
      </c>
      <c r="N158" s="56" t="s">
        <v>2499</v>
      </c>
      <c r="O158" s="56" t="s">
        <v>2502</v>
      </c>
      <c r="P158" s="56" t="s">
        <v>2496</v>
      </c>
      <c r="Q158" s="56" t="s">
        <v>2505</v>
      </c>
      <c r="R158" s="56" t="s">
        <v>2493</v>
      </c>
      <c r="S158" s="56" t="s">
        <v>2914</v>
      </c>
      <c r="T158" s="56" t="s">
        <v>2917</v>
      </c>
      <c r="U158" s="56" t="s">
        <v>2911</v>
      </c>
      <c r="V158" s="56" t="s">
        <v>2920</v>
      </c>
      <c r="W158" s="56" t="s">
        <v>2908</v>
      </c>
      <c r="X158" s="56" t="s">
        <v>3329</v>
      </c>
      <c r="Y158" s="56" t="s">
        <v>3332</v>
      </c>
      <c r="Z158" s="56" t="s">
        <v>3326</v>
      </c>
      <c r="AA158" s="56" t="s">
        <v>3335</v>
      </c>
      <c r="AB158" s="56" t="s">
        <v>3323</v>
      </c>
      <c r="AC158" s="56" t="s">
        <v>3494</v>
      </c>
      <c r="AD158" s="56" t="s">
        <v>3497</v>
      </c>
      <c r="AE158" s="56" t="s">
        <v>3491</v>
      </c>
      <c r="AF158" s="56" t="s">
        <v>3500</v>
      </c>
      <c r="AG158" s="56" t="s">
        <v>3488</v>
      </c>
      <c r="AH158" s="56" t="s">
        <v>3909</v>
      </c>
      <c r="AI158" s="56" t="s">
        <v>3912</v>
      </c>
      <c r="AJ158" s="56" t="s">
        <v>3906</v>
      </c>
      <c r="AK158" s="56" t="s">
        <v>3915</v>
      </c>
      <c r="AL158" s="56" t="s">
        <v>3903</v>
      </c>
      <c r="AM158" s="56" t="s">
        <v>4324</v>
      </c>
      <c r="AN158" s="56" t="s">
        <v>4327</v>
      </c>
      <c r="AO158" s="56" t="s">
        <v>4321</v>
      </c>
      <c r="AP158" s="56" t="s">
        <v>4330</v>
      </c>
      <c r="AQ158" s="56" t="s">
        <v>4318</v>
      </c>
      <c r="AR158" s="56" t="s">
        <v>4489</v>
      </c>
      <c r="AS158" s="56" t="s">
        <v>4492</v>
      </c>
      <c r="AT158" s="56" t="s">
        <v>4486</v>
      </c>
      <c r="AU158" s="56" t="s">
        <v>4495</v>
      </c>
      <c r="AV158" s="56" t="s">
        <v>4483</v>
      </c>
    </row>
    <row r="159" spans="1:48" hidden="1">
      <c r="A159" s="53"/>
      <c r="B159" s="54" t="s">
        <v>4673</v>
      </c>
      <c r="C159" s="65">
        <v>22</v>
      </c>
      <c r="D159" s="56" t="s">
        <v>359</v>
      </c>
      <c r="E159" s="56" t="s">
        <v>362</v>
      </c>
      <c r="F159" s="56" t="s">
        <v>356</v>
      </c>
      <c r="G159" s="56" t="s">
        <v>365</v>
      </c>
      <c r="H159" s="56" t="s">
        <v>353</v>
      </c>
      <c r="I159" s="56" t="s">
        <v>2349</v>
      </c>
      <c r="J159" s="56" t="s">
        <v>2352</v>
      </c>
      <c r="K159" s="56" t="s">
        <v>2346</v>
      </c>
      <c r="L159" s="56" t="s">
        <v>2355</v>
      </c>
      <c r="M159" s="56" t="s">
        <v>2343</v>
      </c>
      <c r="N159" s="56" t="s">
        <v>2764</v>
      </c>
      <c r="O159" s="56" t="s">
        <v>2767</v>
      </c>
      <c r="P159" s="56" t="s">
        <v>2511</v>
      </c>
      <c r="Q159" s="56" t="s">
        <v>2770</v>
      </c>
      <c r="R159" s="56" t="s">
        <v>2508</v>
      </c>
      <c r="S159" s="56" t="s">
        <v>2929</v>
      </c>
      <c r="T159" s="56" t="s">
        <v>2932</v>
      </c>
      <c r="U159" s="56" t="s">
        <v>2926</v>
      </c>
      <c r="V159" s="56" t="s">
        <v>2935</v>
      </c>
      <c r="W159" s="56" t="s">
        <v>2923</v>
      </c>
      <c r="X159" s="56" t="s">
        <v>3344</v>
      </c>
      <c r="Y159" s="56" t="s">
        <v>3347</v>
      </c>
      <c r="Z159" s="56" t="s">
        <v>3341</v>
      </c>
      <c r="AA159" s="56" t="s">
        <v>3350</v>
      </c>
      <c r="AB159" s="56" t="s">
        <v>3338</v>
      </c>
      <c r="AC159" s="56" t="s">
        <v>3509</v>
      </c>
      <c r="AD159" s="56" t="s">
        <v>3762</v>
      </c>
      <c r="AE159" s="56" t="s">
        <v>3506</v>
      </c>
      <c r="AF159" s="56" t="s">
        <v>3765</v>
      </c>
      <c r="AG159" s="56" t="s">
        <v>3503</v>
      </c>
      <c r="AH159" s="56" t="s">
        <v>3924</v>
      </c>
      <c r="AI159" s="56" t="s">
        <v>3927</v>
      </c>
      <c r="AJ159" s="56" t="s">
        <v>3921</v>
      </c>
      <c r="AK159" s="56" t="s">
        <v>3930</v>
      </c>
      <c r="AL159" s="56" t="s">
        <v>3918</v>
      </c>
      <c r="AM159" s="56" t="s">
        <v>4339</v>
      </c>
      <c r="AN159" s="56" t="s">
        <v>4342</v>
      </c>
      <c r="AO159" s="56" t="s">
        <v>4336</v>
      </c>
      <c r="AP159" s="56" t="s">
        <v>4345</v>
      </c>
      <c r="AQ159" s="56" t="s">
        <v>4333</v>
      </c>
      <c r="AR159" s="56" t="s">
        <v>4504</v>
      </c>
      <c r="AS159" s="56" t="s">
        <v>4507</v>
      </c>
      <c r="AT159" s="56" t="s">
        <v>4501</v>
      </c>
      <c r="AU159" s="56" t="s">
        <v>4510</v>
      </c>
      <c r="AV159" s="56" t="s">
        <v>4498</v>
      </c>
    </row>
    <row r="160" spans="1:48" hidden="1">
      <c r="A160" s="49" t="s">
        <v>4674</v>
      </c>
      <c r="B160" s="50"/>
      <c r="C160" s="65">
        <v>23</v>
      </c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</row>
    <row r="161" spans="1:48" hidden="1">
      <c r="A161" s="53"/>
      <c r="B161" s="54" t="s">
        <v>4675</v>
      </c>
      <c r="C161" s="65">
        <v>24</v>
      </c>
      <c r="D161" s="56" t="s">
        <v>374</v>
      </c>
      <c r="E161" s="56" t="s">
        <v>377</v>
      </c>
      <c r="F161" s="56" t="s">
        <v>371</v>
      </c>
      <c r="G161" s="56" t="s">
        <v>380</v>
      </c>
      <c r="H161" s="56" t="s">
        <v>368</v>
      </c>
      <c r="I161" s="56" t="s">
        <v>2364</v>
      </c>
      <c r="J161" s="56" t="s">
        <v>2367</v>
      </c>
      <c r="K161" s="56" t="s">
        <v>2361</v>
      </c>
      <c r="L161" s="56" t="s">
        <v>2370</v>
      </c>
      <c r="M161" s="56" t="s">
        <v>2358</v>
      </c>
      <c r="N161" s="56" t="s">
        <v>2779</v>
      </c>
      <c r="O161" s="56" t="s">
        <v>2782</v>
      </c>
      <c r="P161" s="56" t="s">
        <v>2776</v>
      </c>
      <c r="Q161" s="56" t="s">
        <v>2785</v>
      </c>
      <c r="R161" s="56" t="s">
        <v>2773</v>
      </c>
      <c r="S161" s="56" t="s">
        <v>2944</v>
      </c>
      <c r="T161" s="56" t="s">
        <v>2947</v>
      </c>
      <c r="U161" s="56" t="s">
        <v>2941</v>
      </c>
      <c r="V161" s="56" t="s">
        <v>2950</v>
      </c>
      <c r="W161" s="56" t="s">
        <v>2938</v>
      </c>
      <c r="X161" s="56" t="s">
        <v>3359</v>
      </c>
      <c r="Y161" s="56" t="s">
        <v>3362</v>
      </c>
      <c r="Z161" s="56" t="s">
        <v>3356</v>
      </c>
      <c r="AA161" s="56" t="s">
        <v>3365</v>
      </c>
      <c r="AB161" s="56" t="s">
        <v>3353</v>
      </c>
      <c r="AC161" s="56" t="s">
        <v>3774</v>
      </c>
      <c r="AD161" s="56" t="s">
        <v>3777</v>
      </c>
      <c r="AE161" s="56" t="s">
        <v>3771</v>
      </c>
      <c r="AF161" s="56" t="s">
        <v>3780</v>
      </c>
      <c r="AG161" s="56" t="s">
        <v>3768</v>
      </c>
      <c r="AH161" s="56" t="s">
        <v>3939</v>
      </c>
      <c r="AI161" s="56" t="s">
        <v>3942</v>
      </c>
      <c r="AJ161" s="56" t="s">
        <v>3936</v>
      </c>
      <c r="AK161" s="56" t="s">
        <v>3945</v>
      </c>
      <c r="AL161" s="56" t="s">
        <v>3933</v>
      </c>
      <c r="AM161" s="56" t="s">
        <v>4354</v>
      </c>
      <c r="AN161" s="56" t="s">
        <v>4357</v>
      </c>
      <c r="AO161" s="56" t="s">
        <v>4351</v>
      </c>
      <c r="AP161" s="56" t="s">
        <v>4360</v>
      </c>
      <c r="AQ161" s="56" t="s">
        <v>4348</v>
      </c>
      <c r="AR161" s="56" t="s">
        <v>4579</v>
      </c>
      <c r="AS161" s="56" t="s">
        <v>4582</v>
      </c>
      <c r="AT161" s="56" t="s">
        <v>4576</v>
      </c>
      <c r="AU161" s="56" t="s">
        <v>4585</v>
      </c>
      <c r="AV161" s="56" t="s">
        <v>4573</v>
      </c>
    </row>
    <row r="162" spans="1:48" hidden="1">
      <c r="A162" s="53"/>
      <c r="B162" s="54" t="s">
        <v>4676</v>
      </c>
      <c r="C162" s="65">
        <v>25</v>
      </c>
      <c r="D162" s="56" t="s">
        <v>389</v>
      </c>
      <c r="E162" s="56" t="s">
        <v>392</v>
      </c>
      <c r="F162" s="56" t="s">
        <v>386</v>
      </c>
      <c r="G162" s="56" t="s">
        <v>395</v>
      </c>
      <c r="H162" s="56" t="s">
        <v>383</v>
      </c>
      <c r="I162" s="56" t="s">
        <v>2379</v>
      </c>
      <c r="J162" s="56" t="s">
        <v>2382</v>
      </c>
      <c r="K162" s="56" t="s">
        <v>2376</v>
      </c>
      <c r="L162" s="56" t="s">
        <v>2385</v>
      </c>
      <c r="M162" s="56" t="s">
        <v>2373</v>
      </c>
      <c r="N162" s="56" t="s">
        <v>2794</v>
      </c>
      <c r="O162" s="56" t="s">
        <v>2797</v>
      </c>
      <c r="P162" s="56" t="s">
        <v>2791</v>
      </c>
      <c r="Q162" s="56" t="s">
        <v>2800</v>
      </c>
      <c r="R162" s="56" t="s">
        <v>2788</v>
      </c>
      <c r="S162" s="56" t="s">
        <v>2959</v>
      </c>
      <c r="T162" s="56" t="s">
        <v>2962</v>
      </c>
      <c r="U162" s="56" t="s">
        <v>2956</v>
      </c>
      <c r="V162" s="56" t="s">
        <v>2965</v>
      </c>
      <c r="W162" s="56" t="s">
        <v>2953</v>
      </c>
      <c r="X162" s="56" t="s">
        <v>3374</v>
      </c>
      <c r="Y162" s="56" t="s">
        <v>3377</v>
      </c>
      <c r="Z162" s="56" t="s">
        <v>3371</v>
      </c>
      <c r="AA162" s="56" t="s">
        <v>3380</v>
      </c>
      <c r="AB162" s="56" t="s">
        <v>3368</v>
      </c>
      <c r="AC162" s="56" t="s">
        <v>3789</v>
      </c>
      <c r="AD162" s="56" t="s">
        <v>3792</v>
      </c>
      <c r="AE162" s="56" t="s">
        <v>3786</v>
      </c>
      <c r="AF162" s="56" t="s">
        <v>3795</v>
      </c>
      <c r="AG162" s="56" t="s">
        <v>3783</v>
      </c>
      <c r="AH162" s="56" t="s">
        <v>3954</v>
      </c>
      <c r="AI162" s="56" t="s">
        <v>3957</v>
      </c>
      <c r="AJ162" s="56" t="s">
        <v>3951</v>
      </c>
      <c r="AK162" s="56" t="s">
        <v>3960</v>
      </c>
      <c r="AL162" s="56" t="s">
        <v>3948</v>
      </c>
      <c r="AM162" s="56" t="s">
        <v>4369</v>
      </c>
      <c r="AN162" s="56" t="s">
        <v>4372</v>
      </c>
      <c r="AO162" s="56" t="s">
        <v>4366</v>
      </c>
      <c r="AP162" s="56" t="s">
        <v>4375</v>
      </c>
      <c r="AQ162" s="56" t="s">
        <v>4363</v>
      </c>
      <c r="AR162" s="56" t="s">
        <v>4594</v>
      </c>
      <c r="AS162" s="56" t="s">
        <v>4597</v>
      </c>
      <c r="AT162" s="56" t="s">
        <v>4591</v>
      </c>
      <c r="AU162" s="56" t="s">
        <v>4600</v>
      </c>
      <c r="AV162" s="56" t="s">
        <v>4588</v>
      </c>
    </row>
    <row r="163" spans="1:48" hidden="1">
      <c r="A163" s="53"/>
      <c r="B163" s="54" t="s">
        <v>4677</v>
      </c>
      <c r="C163" s="65">
        <v>26</v>
      </c>
      <c r="D163" s="56" t="s">
        <v>404</v>
      </c>
      <c r="E163" s="56" t="s">
        <v>407</v>
      </c>
      <c r="F163" s="56" t="s">
        <v>401</v>
      </c>
      <c r="G163" s="56" t="s">
        <v>410</v>
      </c>
      <c r="H163" s="56" t="s">
        <v>398</v>
      </c>
      <c r="I163" s="56" t="s">
        <v>2394</v>
      </c>
      <c r="J163" s="56" t="s">
        <v>2397</v>
      </c>
      <c r="K163" s="56" t="s">
        <v>2391</v>
      </c>
      <c r="L163" s="56" t="s">
        <v>2400</v>
      </c>
      <c r="M163" s="56" t="s">
        <v>2388</v>
      </c>
      <c r="N163" s="56" t="s">
        <v>2809</v>
      </c>
      <c r="O163" s="56" t="s">
        <v>2812</v>
      </c>
      <c r="P163" s="56" t="s">
        <v>2806</v>
      </c>
      <c r="Q163" s="56" t="s">
        <v>2815</v>
      </c>
      <c r="R163" s="56" t="s">
        <v>2803</v>
      </c>
      <c r="S163" s="56" t="s">
        <v>2974</v>
      </c>
      <c r="T163" s="56" t="s">
        <v>2977</v>
      </c>
      <c r="U163" s="56" t="s">
        <v>2971</v>
      </c>
      <c r="V163" s="56" t="s">
        <v>2980</v>
      </c>
      <c r="W163" s="56" t="s">
        <v>2968</v>
      </c>
      <c r="X163" s="56" t="s">
        <v>3389</v>
      </c>
      <c r="Y163" s="56" t="s">
        <v>3392</v>
      </c>
      <c r="Z163" s="56" t="s">
        <v>3386</v>
      </c>
      <c r="AA163" s="56" t="s">
        <v>3395</v>
      </c>
      <c r="AB163" s="56" t="s">
        <v>3383</v>
      </c>
      <c r="AC163" s="56" t="s">
        <v>3804</v>
      </c>
      <c r="AD163" s="56" t="s">
        <v>3807</v>
      </c>
      <c r="AE163" s="56" t="s">
        <v>3801</v>
      </c>
      <c r="AF163" s="56" t="s">
        <v>3810</v>
      </c>
      <c r="AG163" s="56" t="s">
        <v>3798</v>
      </c>
      <c r="AH163" s="56" t="s">
        <v>3969</v>
      </c>
      <c r="AI163" s="56" t="s">
        <v>3972</v>
      </c>
      <c r="AJ163" s="56" t="s">
        <v>3966</v>
      </c>
      <c r="AK163" s="56" t="s">
        <v>3975</v>
      </c>
      <c r="AL163" s="56" t="s">
        <v>3963</v>
      </c>
      <c r="AM163" s="56" t="s">
        <v>4384</v>
      </c>
      <c r="AN163" s="56" t="s">
        <v>4387</v>
      </c>
      <c r="AO163" s="56" t="s">
        <v>4381</v>
      </c>
      <c r="AP163" s="56" t="s">
        <v>4390</v>
      </c>
      <c r="AQ163" s="56" t="s">
        <v>4378</v>
      </c>
      <c r="AR163" s="56" t="s">
        <v>4609</v>
      </c>
      <c r="AS163" s="56" t="s">
        <v>4612</v>
      </c>
      <c r="AT163" s="56" t="s">
        <v>4606</v>
      </c>
      <c r="AU163" s="56" t="s">
        <v>4615</v>
      </c>
      <c r="AV163" s="56" t="s">
        <v>4603</v>
      </c>
    </row>
    <row r="164" spans="1:48" hidden="1">
      <c r="A164" s="53"/>
      <c r="B164" s="54" t="s">
        <v>4678</v>
      </c>
      <c r="C164" s="65">
        <v>27</v>
      </c>
      <c r="D164" s="56" t="s">
        <v>419</v>
      </c>
      <c r="E164" s="56" t="s">
        <v>422</v>
      </c>
      <c r="F164" s="56" t="s">
        <v>416</v>
      </c>
      <c r="G164" s="56" t="s">
        <v>425</v>
      </c>
      <c r="H164" s="56" t="s">
        <v>413</v>
      </c>
      <c r="I164" s="56" t="s">
        <v>2409</v>
      </c>
      <c r="J164" s="56" t="s">
        <v>2412</v>
      </c>
      <c r="K164" s="56" t="s">
        <v>2406</v>
      </c>
      <c r="L164" s="56" t="s">
        <v>2415</v>
      </c>
      <c r="M164" s="56" t="s">
        <v>2403</v>
      </c>
      <c r="N164" s="56" t="s">
        <v>2824</v>
      </c>
      <c r="O164" s="56" t="s">
        <v>2827</v>
      </c>
      <c r="P164" s="56" t="s">
        <v>2821</v>
      </c>
      <c r="Q164" s="56" t="s">
        <v>2830</v>
      </c>
      <c r="R164" s="56" t="s">
        <v>2818</v>
      </c>
      <c r="S164" s="56" t="s">
        <v>2989</v>
      </c>
      <c r="T164" s="56" t="s">
        <v>2992</v>
      </c>
      <c r="U164" s="56" t="s">
        <v>2986</v>
      </c>
      <c r="V164" s="56" t="s">
        <v>2995</v>
      </c>
      <c r="W164" s="56" t="s">
        <v>2983</v>
      </c>
      <c r="X164" s="56" t="s">
        <v>3404</v>
      </c>
      <c r="Y164" s="56" t="s">
        <v>3407</v>
      </c>
      <c r="Z164" s="56" t="s">
        <v>3401</v>
      </c>
      <c r="AA164" s="56" t="s">
        <v>3410</v>
      </c>
      <c r="AB164" s="56" t="s">
        <v>3398</v>
      </c>
      <c r="AC164" s="56" t="s">
        <v>3819</v>
      </c>
      <c r="AD164" s="56" t="s">
        <v>3822</v>
      </c>
      <c r="AE164" s="56" t="s">
        <v>3816</v>
      </c>
      <c r="AF164" s="56" t="s">
        <v>3825</v>
      </c>
      <c r="AG164" s="56" t="s">
        <v>3813</v>
      </c>
      <c r="AH164" s="56" t="s">
        <v>3984</v>
      </c>
      <c r="AI164" s="56" t="s">
        <v>3987</v>
      </c>
      <c r="AJ164" s="56" t="s">
        <v>3981</v>
      </c>
      <c r="AK164" s="56" t="s">
        <v>3990</v>
      </c>
      <c r="AL164" s="56" t="s">
        <v>3978</v>
      </c>
      <c r="AM164" s="56" t="s">
        <v>4399</v>
      </c>
      <c r="AN164" s="56" t="s">
        <v>4402</v>
      </c>
      <c r="AO164" s="56" t="s">
        <v>4396</v>
      </c>
      <c r="AP164" s="56" t="s">
        <v>4405</v>
      </c>
      <c r="AQ164" s="56" t="s">
        <v>4393</v>
      </c>
      <c r="AR164" s="56" t="s">
        <v>4624</v>
      </c>
      <c r="AS164" s="56" t="s">
        <v>4627</v>
      </c>
      <c r="AT164" s="56" t="s">
        <v>4621</v>
      </c>
      <c r="AU164" s="56" t="s">
        <v>4630</v>
      </c>
      <c r="AV164" s="56" t="s">
        <v>4618</v>
      </c>
    </row>
    <row r="165" spans="1:48" hidden="1">
      <c r="A165" s="49" t="s">
        <v>4661</v>
      </c>
      <c r="B165" s="59"/>
      <c r="C165" s="65">
        <v>28</v>
      </c>
      <c r="D165" s="56" t="s">
        <v>269</v>
      </c>
      <c r="E165" s="56" t="s">
        <v>272</v>
      </c>
      <c r="F165" s="56" t="s">
        <v>266</v>
      </c>
      <c r="G165" s="56" t="s">
        <v>275</v>
      </c>
      <c r="H165" s="56" t="s">
        <v>263</v>
      </c>
      <c r="I165" s="56" t="s">
        <v>2009</v>
      </c>
      <c r="J165" s="56" t="s">
        <v>2262</v>
      </c>
      <c r="K165" s="56" t="s">
        <v>2006</v>
      </c>
      <c r="L165" s="56" t="s">
        <v>2265</v>
      </c>
      <c r="M165" s="56" t="s">
        <v>2003</v>
      </c>
      <c r="N165" s="56" t="s">
        <v>2424</v>
      </c>
      <c r="O165" s="56" t="s">
        <v>2427</v>
      </c>
      <c r="P165" s="56" t="s">
        <v>2421</v>
      </c>
      <c r="Q165" s="56" t="s">
        <v>2430</v>
      </c>
      <c r="R165" s="56" t="s">
        <v>2418</v>
      </c>
      <c r="S165" s="56" t="s">
        <v>2839</v>
      </c>
      <c r="T165" s="56" t="s">
        <v>2842</v>
      </c>
      <c r="U165" s="56" t="s">
        <v>2836</v>
      </c>
      <c r="V165" s="56" t="s">
        <v>2845</v>
      </c>
      <c r="W165" s="56" t="s">
        <v>2833</v>
      </c>
      <c r="X165" s="56" t="s">
        <v>3004</v>
      </c>
      <c r="Y165" s="56" t="s">
        <v>3007</v>
      </c>
      <c r="Z165" s="56" t="s">
        <v>3001</v>
      </c>
      <c r="AA165" s="56" t="s">
        <v>3010</v>
      </c>
      <c r="AB165" s="56" t="s">
        <v>2998</v>
      </c>
      <c r="AC165" s="56" t="s">
        <v>3419</v>
      </c>
      <c r="AD165" s="56" t="s">
        <v>3422</v>
      </c>
      <c r="AE165" s="56" t="s">
        <v>3416</v>
      </c>
      <c r="AF165" s="56" t="s">
        <v>3425</v>
      </c>
      <c r="AG165" s="56" t="s">
        <v>3413</v>
      </c>
      <c r="AH165" s="56" t="s">
        <v>3834</v>
      </c>
      <c r="AI165" s="56" t="s">
        <v>3837</v>
      </c>
      <c r="AJ165" s="56" t="s">
        <v>3831</v>
      </c>
      <c r="AK165" s="56" t="s">
        <v>3840</v>
      </c>
      <c r="AL165" s="56" t="s">
        <v>3828</v>
      </c>
      <c r="AM165" s="56" t="s">
        <v>3999</v>
      </c>
      <c r="AN165" s="56" t="s">
        <v>4002</v>
      </c>
      <c r="AO165" s="56" t="s">
        <v>3996</v>
      </c>
      <c r="AP165" s="56" t="s">
        <v>4005</v>
      </c>
      <c r="AQ165" s="56" t="s">
        <v>3993</v>
      </c>
      <c r="AR165" s="56" t="s">
        <v>4414</v>
      </c>
      <c r="AS165" s="56" t="s">
        <v>4417</v>
      </c>
      <c r="AT165" s="56" t="s">
        <v>4411</v>
      </c>
      <c r="AU165" s="56" t="s">
        <v>4420</v>
      </c>
      <c r="AV165" s="56" t="s">
        <v>4408</v>
      </c>
    </row>
    <row r="166" spans="1:48" hidden="1">
      <c r="A166" s="46" t="s">
        <v>4680</v>
      </c>
      <c r="B166" s="47"/>
      <c r="C166" s="65">
        <v>29</v>
      </c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</row>
    <row r="167" spans="1:48" hidden="1">
      <c r="A167" s="49" t="s">
        <v>4666</v>
      </c>
      <c r="B167" s="50"/>
      <c r="C167" s="65">
        <v>30</v>
      </c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</row>
    <row r="168" spans="1:48" hidden="1">
      <c r="A168" s="53"/>
      <c r="B168" s="54" t="s">
        <v>4667</v>
      </c>
      <c r="C168" s="65">
        <v>31</v>
      </c>
      <c r="D168" s="56" t="s">
        <v>285</v>
      </c>
      <c r="E168" s="56" t="s">
        <v>288</v>
      </c>
      <c r="F168" s="56" t="s">
        <v>282</v>
      </c>
      <c r="G168" s="56" t="s">
        <v>291</v>
      </c>
      <c r="H168" s="56" t="s">
        <v>279</v>
      </c>
      <c r="I168" s="56" t="s">
        <v>2275</v>
      </c>
      <c r="J168" s="56" t="s">
        <v>2278</v>
      </c>
      <c r="K168" s="56" t="s">
        <v>2272</v>
      </c>
      <c r="L168" s="56" t="s">
        <v>2281</v>
      </c>
      <c r="M168" s="56" t="s">
        <v>2269</v>
      </c>
      <c r="N168" s="56" t="s">
        <v>2440</v>
      </c>
      <c r="O168" s="56" t="s">
        <v>2443</v>
      </c>
      <c r="P168" s="56" t="s">
        <v>2437</v>
      </c>
      <c r="Q168" s="56" t="s">
        <v>2446</v>
      </c>
      <c r="R168" s="56" t="s">
        <v>2434</v>
      </c>
      <c r="S168" s="56" t="s">
        <v>2855</v>
      </c>
      <c r="T168" s="56" t="s">
        <v>2858</v>
      </c>
      <c r="U168" s="56" t="s">
        <v>2852</v>
      </c>
      <c r="V168" s="56" t="s">
        <v>2861</v>
      </c>
      <c r="W168" s="56" t="s">
        <v>2849</v>
      </c>
      <c r="X168" s="56" t="s">
        <v>3270</v>
      </c>
      <c r="Y168" s="56" t="s">
        <v>3273</v>
      </c>
      <c r="Z168" s="56" t="s">
        <v>3267</v>
      </c>
      <c r="AA168" s="56" t="s">
        <v>3276</v>
      </c>
      <c r="AB168" s="56" t="s">
        <v>3264</v>
      </c>
      <c r="AC168" s="56" t="s">
        <v>3435</v>
      </c>
      <c r="AD168" s="56" t="s">
        <v>3438</v>
      </c>
      <c r="AE168" s="56" t="s">
        <v>3432</v>
      </c>
      <c r="AF168" s="56" t="s">
        <v>3441</v>
      </c>
      <c r="AG168" s="56" t="s">
        <v>3429</v>
      </c>
      <c r="AH168" s="56" t="s">
        <v>3850</v>
      </c>
      <c r="AI168" s="56" t="s">
        <v>3853</v>
      </c>
      <c r="AJ168" s="56" t="s">
        <v>3847</v>
      </c>
      <c r="AK168" s="56" t="s">
        <v>3856</v>
      </c>
      <c r="AL168" s="56" t="s">
        <v>3844</v>
      </c>
      <c r="AM168" s="56" t="s">
        <v>4265</v>
      </c>
      <c r="AN168" s="56" t="s">
        <v>4268</v>
      </c>
      <c r="AO168" s="56" t="s">
        <v>4262</v>
      </c>
      <c r="AP168" s="56" t="s">
        <v>4271</v>
      </c>
      <c r="AQ168" s="56" t="s">
        <v>4009</v>
      </c>
      <c r="AR168" s="56" t="s">
        <v>4430</v>
      </c>
      <c r="AS168" s="56" t="s">
        <v>4433</v>
      </c>
      <c r="AT168" s="56" t="s">
        <v>4427</v>
      </c>
      <c r="AU168" s="56" t="s">
        <v>4436</v>
      </c>
      <c r="AV168" s="56" t="s">
        <v>4424</v>
      </c>
    </row>
    <row r="169" spans="1:48" hidden="1">
      <c r="A169" s="53"/>
      <c r="B169" s="54" t="s">
        <v>4668</v>
      </c>
      <c r="C169" s="65">
        <v>32</v>
      </c>
      <c r="D169" s="56" t="s">
        <v>300</v>
      </c>
      <c r="E169" s="56" t="s">
        <v>303</v>
      </c>
      <c r="F169" s="56" t="s">
        <v>297</v>
      </c>
      <c r="G169" s="56" t="s">
        <v>306</v>
      </c>
      <c r="H169" s="56" t="s">
        <v>294</v>
      </c>
      <c r="I169" s="56" t="s">
        <v>2290</v>
      </c>
      <c r="J169" s="56" t="s">
        <v>2293</v>
      </c>
      <c r="K169" s="56" t="s">
        <v>2287</v>
      </c>
      <c r="L169" s="56" t="s">
        <v>2296</v>
      </c>
      <c r="M169" s="56" t="s">
        <v>2284</v>
      </c>
      <c r="N169" s="56" t="s">
        <v>2455</v>
      </c>
      <c r="O169" s="56" t="s">
        <v>2458</v>
      </c>
      <c r="P169" s="56" t="s">
        <v>2452</v>
      </c>
      <c r="Q169" s="56" t="s">
        <v>2461</v>
      </c>
      <c r="R169" s="56" t="s">
        <v>2449</v>
      </c>
      <c r="S169" s="56" t="s">
        <v>2870</v>
      </c>
      <c r="T169" s="56" t="s">
        <v>2873</v>
      </c>
      <c r="U169" s="56" t="s">
        <v>2867</v>
      </c>
      <c r="V169" s="56" t="s">
        <v>2876</v>
      </c>
      <c r="W169" s="56" t="s">
        <v>2864</v>
      </c>
      <c r="X169" s="56" t="s">
        <v>3285</v>
      </c>
      <c r="Y169" s="56" t="s">
        <v>3288</v>
      </c>
      <c r="Z169" s="56" t="s">
        <v>3282</v>
      </c>
      <c r="AA169" s="56" t="s">
        <v>3291</v>
      </c>
      <c r="AB169" s="56" t="s">
        <v>3279</v>
      </c>
      <c r="AC169" s="56" t="s">
        <v>3450</v>
      </c>
      <c r="AD169" s="56" t="s">
        <v>3453</v>
      </c>
      <c r="AE169" s="56" t="s">
        <v>3447</v>
      </c>
      <c r="AF169" s="56" t="s">
        <v>3456</v>
      </c>
      <c r="AG169" s="56" t="s">
        <v>3444</v>
      </c>
      <c r="AH169" s="56" t="s">
        <v>3865</v>
      </c>
      <c r="AI169" s="56" t="s">
        <v>3868</v>
      </c>
      <c r="AJ169" s="56" t="s">
        <v>3862</v>
      </c>
      <c r="AK169" s="56" t="s">
        <v>3871</v>
      </c>
      <c r="AL169" s="56" t="s">
        <v>3859</v>
      </c>
      <c r="AM169" s="56" t="s">
        <v>4280</v>
      </c>
      <c r="AN169" s="56" t="s">
        <v>4283</v>
      </c>
      <c r="AO169" s="56" t="s">
        <v>4277</v>
      </c>
      <c r="AP169" s="56" t="s">
        <v>4286</v>
      </c>
      <c r="AQ169" s="56" t="s">
        <v>4274</v>
      </c>
      <c r="AR169" s="56" t="s">
        <v>4445</v>
      </c>
      <c r="AS169" s="56" t="s">
        <v>4448</v>
      </c>
      <c r="AT169" s="56" t="s">
        <v>4442</v>
      </c>
      <c r="AU169" s="56" t="s">
        <v>4451</v>
      </c>
      <c r="AV169" s="56" t="s">
        <v>4439</v>
      </c>
    </row>
    <row r="170" spans="1:48" hidden="1">
      <c r="A170" s="49" t="s">
        <v>4669</v>
      </c>
      <c r="B170" s="50"/>
      <c r="C170" s="65">
        <v>33</v>
      </c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</row>
    <row r="171" spans="1:48" hidden="1">
      <c r="A171" s="53"/>
      <c r="B171" s="54" t="s">
        <v>4670</v>
      </c>
      <c r="C171" s="65">
        <v>34</v>
      </c>
      <c r="D171" s="56" t="s">
        <v>315</v>
      </c>
      <c r="E171" s="56" t="s">
        <v>318</v>
      </c>
      <c r="F171" s="56" t="s">
        <v>312</v>
      </c>
      <c r="G171" s="56" t="s">
        <v>321</v>
      </c>
      <c r="H171" s="56" t="s">
        <v>309</v>
      </c>
      <c r="I171" s="56" t="s">
        <v>2305</v>
      </c>
      <c r="J171" s="56" t="s">
        <v>2308</v>
      </c>
      <c r="K171" s="56" t="s">
        <v>2302</v>
      </c>
      <c r="L171" s="56" t="s">
        <v>2311</v>
      </c>
      <c r="M171" s="56" t="s">
        <v>2299</v>
      </c>
      <c r="N171" s="56" t="s">
        <v>2470</v>
      </c>
      <c r="O171" s="56" t="s">
        <v>2473</v>
      </c>
      <c r="P171" s="56" t="s">
        <v>2467</v>
      </c>
      <c r="Q171" s="56" t="s">
        <v>2476</v>
      </c>
      <c r="R171" s="56" t="s">
        <v>2464</v>
      </c>
      <c r="S171" s="56" t="s">
        <v>2885</v>
      </c>
      <c r="T171" s="56" t="s">
        <v>2888</v>
      </c>
      <c r="U171" s="56" t="s">
        <v>2882</v>
      </c>
      <c r="V171" s="56" t="s">
        <v>2891</v>
      </c>
      <c r="W171" s="56" t="s">
        <v>2879</v>
      </c>
      <c r="X171" s="56" t="s">
        <v>3300</v>
      </c>
      <c r="Y171" s="56" t="s">
        <v>3303</v>
      </c>
      <c r="Z171" s="56" t="s">
        <v>3297</v>
      </c>
      <c r="AA171" s="56" t="s">
        <v>3306</v>
      </c>
      <c r="AB171" s="56" t="s">
        <v>3294</v>
      </c>
      <c r="AC171" s="56" t="s">
        <v>3465</v>
      </c>
      <c r="AD171" s="56" t="s">
        <v>3468</v>
      </c>
      <c r="AE171" s="56" t="s">
        <v>3462</v>
      </c>
      <c r="AF171" s="56" t="s">
        <v>3471</v>
      </c>
      <c r="AG171" s="56" t="s">
        <v>3459</v>
      </c>
      <c r="AH171" s="56" t="s">
        <v>3880</v>
      </c>
      <c r="AI171" s="56" t="s">
        <v>3883</v>
      </c>
      <c r="AJ171" s="56" t="s">
        <v>3877</v>
      </c>
      <c r="AK171" s="56" t="s">
        <v>3886</v>
      </c>
      <c r="AL171" s="56" t="s">
        <v>3874</v>
      </c>
      <c r="AM171" s="56" t="s">
        <v>4295</v>
      </c>
      <c r="AN171" s="56" t="s">
        <v>4298</v>
      </c>
      <c r="AO171" s="56" t="s">
        <v>4292</v>
      </c>
      <c r="AP171" s="56" t="s">
        <v>4301</v>
      </c>
      <c r="AQ171" s="56" t="s">
        <v>4289</v>
      </c>
      <c r="AR171" s="56" t="s">
        <v>4460</v>
      </c>
      <c r="AS171" s="56" t="s">
        <v>4463</v>
      </c>
      <c r="AT171" s="56" t="s">
        <v>4457</v>
      </c>
      <c r="AU171" s="56" t="s">
        <v>4466</v>
      </c>
      <c r="AV171" s="56" t="s">
        <v>4454</v>
      </c>
    </row>
    <row r="172" spans="1:48" hidden="1">
      <c r="A172" s="53"/>
      <c r="B172" s="54" t="s">
        <v>4671</v>
      </c>
      <c r="C172" s="65">
        <v>35</v>
      </c>
      <c r="D172" s="56" t="s">
        <v>330</v>
      </c>
      <c r="E172" s="56" t="s">
        <v>333</v>
      </c>
      <c r="F172" s="56" t="s">
        <v>327</v>
      </c>
      <c r="G172" s="56" t="s">
        <v>336</v>
      </c>
      <c r="H172" s="56" t="s">
        <v>324</v>
      </c>
      <c r="I172" s="56" t="s">
        <v>2320</v>
      </c>
      <c r="J172" s="56" t="s">
        <v>2323</v>
      </c>
      <c r="K172" s="56" t="s">
        <v>2317</v>
      </c>
      <c r="L172" s="56" t="s">
        <v>2326</v>
      </c>
      <c r="M172" s="56" t="s">
        <v>2314</v>
      </c>
      <c r="N172" s="56" t="s">
        <v>2485</v>
      </c>
      <c r="O172" s="56" t="s">
        <v>2488</v>
      </c>
      <c r="P172" s="56" t="s">
        <v>2482</v>
      </c>
      <c r="Q172" s="56" t="s">
        <v>2491</v>
      </c>
      <c r="R172" s="56" t="s">
        <v>2479</v>
      </c>
      <c r="S172" s="56" t="s">
        <v>2900</v>
      </c>
      <c r="T172" s="56" t="s">
        <v>2903</v>
      </c>
      <c r="U172" s="56" t="s">
        <v>2897</v>
      </c>
      <c r="V172" s="56" t="s">
        <v>2906</v>
      </c>
      <c r="W172" s="56" t="s">
        <v>2894</v>
      </c>
      <c r="X172" s="56" t="s">
        <v>3315</v>
      </c>
      <c r="Y172" s="56" t="s">
        <v>3318</v>
      </c>
      <c r="Z172" s="56" t="s">
        <v>3312</v>
      </c>
      <c r="AA172" s="56" t="s">
        <v>3321</v>
      </c>
      <c r="AB172" s="56" t="s">
        <v>3309</v>
      </c>
      <c r="AC172" s="56" t="s">
        <v>3480</v>
      </c>
      <c r="AD172" s="56" t="s">
        <v>3483</v>
      </c>
      <c r="AE172" s="56" t="s">
        <v>3477</v>
      </c>
      <c r="AF172" s="56" t="s">
        <v>3486</v>
      </c>
      <c r="AG172" s="56" t="s">
        <v>3474</v>
      </c>
      <c r="AH172" s="56" t="s">
        <v>3895</v>
      </c>
      <c r="AI172" s="56" t="s">
        <v>3898</v>
      </c>
      <c r="AJ172" s="56" t="s">
        <v>3892</v>
      </c>
      <c r="AK172" s="56" t="s">
        <v>3901</v>
      </c>
      <c r="AL172" s="56" t="s">
        <v>3889</v>
      </c>
      <c r="AM172" s="56" t="s">
        <v>4310</v>
      </c>
      <c r="AN172" s="56" t="s">
        <v>4313</v>
      </c>
      <c r="AO172" s="56" t="s">
        <v>4307</v>
      </c>
      <c r="AP172" s="56" t="s">
        <v>4316</v>
      </c>
      <c r="AQ172" s="56" t="s">
        <v>4304</v>
      </c>
      <c r="AR172" s="56" t="s">
        <v>4475</v>
      </c>
      <c r="AS172" s="56" t="s">
        <v>4478</v>
      </c>
      <c r="AT172" s="56" t="s">
        <v>4472</v>
      </c>
      <c r="AU172" s="56" t="s">
        <v>4481</v>
      </c>
      <c r="AV172" s="56" t="s">
        <v>4469</v>
      </c>
    </row>
    <row r="173" spans="1:48" hidden="1">
      <c r="A173" s="53"/>
      <c r="B173" s="54" t="s">
        <v>4672</v>
      </c>
      <c r="C173" s="65">
        <v>36</v>
      </c>
      <c r="D173" s="56" t="s">
        <v>345</v>
      </c>
      <c r="E173" s="56" t="s">
        <v>348</v>
      </c>
      <c r="F173" s="56" t="s">
        <v>342</v>
      </c>
      <c r="G173" s="56" t="s">
        <v>351</v>
      </c>
      <c r="H173" s="56" t="s">
        <v>339</v>
      </c>
      <c r="I173" s="56" t="s">
        <v>2335</v>
      </c>
      <c r="J173" s="56" t="s">
        <v>2338</v>
      </c>
      <c r="K173" s="56" t="s">
        <v>2332</v>
      </c>
      <c r="L173" s="56" t="s">
        <v>2341</v>
      </c>
      <c r="M173" s="56" t="s">
        <v>2329</v>
      </c>
      <c r="N173" s="56" t="s">
        <v>2500</v>
      </c>
      <c r="O173" s="56" t="s">
        <v>2503</v>
      </c>
      <c r="P173" s="56" t="s">
        <v>2497</v>
      </c>
      <c r="Q173" s="56" t="s">
        <v>2506</v>
      </c>
      <c r="R173" s="56" t="s">
        <v>2494</v>
      </c>
      <c r="S173" s="56" t="s">
        <v>2915</v>
      </c>
      <c r="T173" s="56" t="s">
        <v>2918</v>
      </c>
      <c r="U173" s="56" t="s">
        <v>2912</v>
      </c>
      <c r="V173" s="56" t="s">
        <v>2921</v>
      </c>
      <c r="W173" s="56" t="s">
        <v>2909</v>
      </c>
      <c r="X173" s="56" t="s">
        <v>3330</v>
      </c>
      <c r="Y173" s="56" t="s">
        <v>3333</v>
      </c>
      <c r="Z173" s="56" t="s">
        <v>3327</v>
      </c>
      <c r="AA173" s="56" t="s">
        <v>3336</v>
      </c>
      <c r="AB173" s="56" t="s">
        <v>3324</v>
      </c>
      <c r="AC173" s="56" t="s">
        <v>3495</v>
      </c>
      <c r="AD173" s="56" t="s">
        <v>3498</v>
      </c>
      <c r="AE173" s="56" t="s">
        <v>3492</v>
      </c>
      <c r="AF173" s="56" t="s">
        <v>3501</v>
      </c>
      <c r="AG173" s="56" t="s">
        <v>3489</v>
      </c>
      <c r="AH173" s="56" t="s">
        <v>3910</v>
      </c>
      <c r="AI173" s="56" t="s">
        <v>3913</v>
      </c>
      <c r="AJ173" s="56" t="s">
        <v>3907</v>
      </c>
      <c r="AK173" s="56" t="s">
        <v>3916</v>
      </c>
      <c r="AL173" s="56" t="s">
        <v>3904</v>
      </c>
      <c r="AM173" s="56" t="s">
        <v>4325</v>
      </c>
      <c r="AN173" s="56" t="s">
        <v>4328</v>
      </c>
      <c r="AO173" s="56" t="s">
        <v>4322</v>
      </c>
      <c r="AP173" s="56" t="s">
        <v>4331</v>
      </c>
      <c r="AQ173" s="56" t="s">
        <v>4319</v>
      </c>
      <c r="AR173" s="56" t="s">
        <v>4490</v>
      </c>
      <c r="AS173" s="56" t="s">
        <v>4493</v>
      </c>
      <c r="AT173" s="56" t="s">
        <v>4487</v>
      </c>
      <c r="AU173" s="56" t="s">
        <v>4496</v>
      </c>
      <c r="AV173" s="56" t="s">
        <v>4484</v>
      </c>
    </row>
    <row r="174" spans="1:48" ht="15" hidden="1" customHeight="1">
      <c r="A174" s="53"/>
      <c r="B174" s="54" t="s">
        <v>4673</v>
      </c>
      <c r="C174" s="65">
        <v>37</v>
      </c>
      <c r="D174" s="56" t="s">
        <v>360</v>
      </c>
      <c r="E174" s="56" t="s">
        <v>363</v>
      </c>
      <c r="F174" s="56" t="s">
        <v>357</v>
      </c>
      <c r="G174" s="56" t="s">
        <v>366</v>
      </c>
      <c r="H174" s="56" t="s">
        <v>354</v>
      </c>
      <c r="I174" s="56" t="s">
        <v>2350</v>
      </c>
      <c r="J174" s="56" t="s">
        <v>2353</v>
      </c>
      <c r="K174" s="56" t="s">
        <v>2347</v>
      </c>
      <c r="L174" s="56" t="s">
        <v>2356</v>
      </c>
      <c r="M174" s="56" t="s">
        <v>2344</v>
      </c>
      <c r="N174" s="56" t="s">
        <v>2765</v>
      </c>
      <c r="O174" s="56" t="s">
        <v>2768</v>
      </c>
      <c r="P174" s="56" t="s">
        <v>2762</v>
      </c>
      <c r="Q174" s="56" t="s">
        <v>2771</v>
      </c>
      <c r="R174" s="56" t="s">
        <v>2509</v>
      </c>
      <c r="S174" s="56" t="s">
        <v>2930</v>
      </c>
      <c r="T174" s="56" t="s">
        <v>2933</v>
      </c>
      <c r="U174" s="56" t="s">
        <v>2927</v>
      </c>
      <c r="V174" s="56" t="s">
        <v>2936</v>
      </c>
      <c r="W174" s="56" t="s">
        <v>2924</v>
      </c>
      <c r="X174" s="56" t="s">
        <v>3345</v>
      </c>
      <c r="Y174" s="56" t="s">
        <v>3348</v>
      </c>
      <c r="Z174" s="56" t="s">
        <v>3342</v>
      </c>
      <c r="AA174" s="56" t="s">
        <v>3351</v>
      </c>
      <c r="AB174" s="56" t="s">
        <v>3339</v>
      </c>
      <c r="AC174" s="56" t="s">
        <v>3510</v>
      </c>
      <c r="AD174" s="56" t="s">
        <v>3763</v>
      </c>
      <c r="AE174" s="56" t="s">
        <v>3507</v>
      </c>
      <c r="AF174" s="56" t="s">
        <v>3766</v>
      </c>
      <c r="AG174" s="56" t="s">
        <v>3504</v>
      </c>
      <c r="AH174" s="56" t="s">
        <v>3925</v>
      </c>
      <c r="AI174" s="56" t="s">
        <v>3928</v>
      </c>
      <c r="AJ174" s="56" t="s">
        <v>3922</v>
      </c>
      <c r="AK174" s="56" t="s">
        <v>3931</v>
      </c>
      <c r="AL174" s="56" t="s">
        <v>3919</v>
      </c>
      <c r="AM174" s="56" t="s">
        <v>4340</v>
      </c>
      <c r="AN174" s="56" t="s">
        <v>4343</v>
      </c>
      <c r="AO174" s="56" t="s">
        <v>4337</v>
      </c>
      <c r="AP174" s="56" t="s">
        <v>4346</v>
      </c>
      <c r="AQ174" s="56" t="s">
        <v>4334</v>
      </c>
      <c r="AR174" s="56" t="s">
        <v>4505</v>
      </c>
      <c r="AS174" s="56" t="s">
        <v>4508</v>
      </c>
      <c r="AT174" s="56" t="s">
        <v>4502</v>
      </c>
      <c r="AU174" s="56" t="s">
        <v>4511</v>
      </c>
      <c r="AV174" s="56" t="s">
        <v>4499</v>
      </c>
    </row>
    <row r="175" spans="1:48" ht="15" hidden="1" customHeight="1">
      <c r="A175" s="49" t="s">
        <v>4674</v>
      </c>
      <c r="B175" s="50"/>
      <c r="C175" s="65">
        <v>38</v>
      </c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</row>
    <row r="176" spans="1:48" ht="15" hidden="1" customHeight="1">
      <c r="A176" s="53"/>
      <c r="B176" s="54" t="s">
        <v>4675</v>
      </c>
      <c r="C176" s="65">
        <v>39</v>
      </c>
      <c r="D176" s="56" t="s">
        <v>375</v>
      </c>
      <c r="E176" s="56" t="s">
        <v>378</v>
      </c>
      <c r="F176" s="56" t="s">
        <v>372</v>
      </c>
      <c r="G176" s="56" t="s">
        <v>381</v>
      </c>
      <c r="H176" s="56" t="s">
        <v>369</v>
      </c>
      <c r="I176" s="56" t="s">
        <v>2365</v>
      </c>
      <c r="J176" s="56" t="s">
        <v>2368</v>
      </c>
      <c r="K176" s="56" t="s">
        <v>2362</v>
      </c>
      <c r="L176" s="56" t="s">
        <v>2371</v>
      </c>
      <c r="M176" s="56" t="s">
        <v>2359</v>
      </c>
      <c r="N176" s="56" t="s">
        <v>2780</v>
      </c>
      <c r="O176" s="56" t="s">
        <v>2783</v>
      </c>
      <c r="P176" s="56" t="s">
        <v>2777</v>
      </c>
      <c r="Q176" s="56" t="s">
        <v>2786</v>
      </c>
      <c r="R176" s="56" t="s">
        <v>2774</v>
      </c>
      <c r="S176" s="56" t="s">
        <v>2945</v>
      </c>
      <c r="T176" s="56" t="s">
        <v>2948</v>
      </c>
      <c r="U176" s="56" t="s">
        <v>2942</v>
      </c>
      <c r="V176" s="56" t="s">
        <v>2951</v>
      </c>
      <c r="W176" s="56" t="s">
        <v>2939</v>
      </c>
      <c r="X176" s="56" t="s">
        <v>3360</v>
      </c>
      <c r="Y176" s="56" t="s">
        <v>3363</v>
      </c>
      <c r="Z176" s="56" t="s">
        <v>3357</v>
      </c>
      <c r="AA176" s="56" t="s">
        <v>3366</v>
      </c>
      <c r="AB176" s="56" t="s">
        <v>3354</v>
      </c>
      <c r="AC176" s="56" t="s">
        <v>3775</v>
      </c>
      <c r="AD176" s="56" t="s">
        <v>3778</v>
      </c>
      <c r="AE176" s="56" t="s">
        <v>3772</v>
      </c>
      <c r="AF176" s="56" t="s">
        <v>3781</v>
      </c>
      <c r="AG176" s="56" t="s">
        <v>3769</v>
      </c>
      <c r="AH176" s="56" t="s">
        <v>3940</v>
      </c>
      <c r="AI176" s="56" t="s">
        <v>3943</v>
      </c>
      <c r="AJ176" s="56" t="s">
        <v>3937</v>
      </c>
      <c r="AK176" s="56" t="s">
        <v>3946</v>
      </c>
      <c r="AL176" s="56" t="s">
        <v>3934</v>
      </c>
      <c r="AM176" s="56" t="s">
        <v>4355</v>
      </c>
      <c r="AN176" s="56" t="s">
        <v>4358</v>
      </c>
      <c r="AO176" s="56" t="s">
        <v>4352</v>
      </c>
      <c r="AP176" s="56" t="s">
        <v>4361</v>
      </c>
      <c r="AQ176" s="56" t="s">
        <v>4349</v>
      </c>
      <c r="AR176" s="56" t="s">
        <v>4580</v>
      </c>
      <c r="AS176" s="56" t="s">
        <v>4583</v>
      </c>
      <c r="AT176" s="56" t="s">
        <v>4577</v>
      </c>
      <c r="AU176" s="56" t="s">
        <v>4586</v>
      </c>
      <c r="AV176" s="56" t="s">
        <v>4574</v>
      </c>
    </row>
    <row r="177" spans="1:48" ht="15" hidden="1" customHeight="1">
      <c r="A177" s="53"/>
      <c r="B177" s="54" t="s">
        <v>4676</v>
      </c>
      <c r="C177" s="65">
        <v>40</v>
      </c>
      <c r="D177" s="56" t="s">
        <v>390</v>
      </c>
      <c r="E177" s="56" t="s">
        <v>393</v>
      </c>
      <c r="F177" s="56" t="s">
        <v>387</v>
      </c>
      <c r="G177" s="56" t="s">
        <v>396</v>
      </c>
      <c r="H177" s="56" t="s">
        <v>384</v>
      </c>
      <c r="I177" s="56" t="s">
        <v>2380</v>
      </c>
      <c r="J177" s="56" t="s">
        <v>2383</v>
      </c>
      <c r="K177" s="56" t="s">
        <v>2377</v>
      </c>
      <c r="L177" s="56" t="s">
        <v>2386</v>
      </c>
      <c r="M177" s="56" t="s">
        <v>2374</v>
      </c>
      <c r="N177" s="56" t="s">
        <v>2795</v>
      </c>
      <c r="O177" s="56" t="s">
        <v>2798</v>
      </c>
      <c r="P177" s="56" t="s">
        <v>2792</v>
      </c>
      <c r="Q177" s="56" t="s">
        <v>2801</v>
      </c>
      <c r="R177" s="56" t="s">
        <v>2789</v>
      </c>
      <c r="S177" s="56" t="s">
        <v>2960</v>
      </c>
      <c r="T177" s="56" t="s">
        <v>2963</v>
      </c>
      <c r="U177" s="56" t="s">
        <v>2957</v>
      </c>
      <c r="V177" s="56" t="s">
        <v>2966</v>
      </c>
      <c r="W177" s="56" t="s">
        <v>2954</v>
      </c>
      <c r="X177" s="56" t="s">
        <v>3375</v>
      </c>
      <c r="Y177" s="56" t="s">
        <v>3378</v>
      </c>
      <c r="Z177" s="56" t="s">
        <v>3372</v>
      </c>
      <c r="AA177" s="56" t="s">
        <v>3381</v>
      </c>
      <c r="AB177" s="56" t="s">
        <v>3369</v>
      </c>
      <c r="AC177" s="56" t="s">
        <v>3790</v>
      </c>
      <c r="AD177" s="56" t="s">
        <v>3793</v>
      </c>
      <c r="AE177" s="56" t="s">
        <v>3787</v>
      </c>
      <c r="AF177" s="56" t="s">
        <v>3796</v>
      </c>
      <c r="AG177" s="56" t="s">
        <v>3784</v>
      </c>
      <c r="AH177" s="56" t="s">
        <v>3955</v>
      </c>
      <c r="AI177" s="56" t="s">
        <v>3958</v>
      </c>
      <c r="AJ177" s="56" t="s">
        <v>3952</v>
      </c>
      <c r="AK177" s="56" t="s">
        <v>3961</v>
      </c>
      <c r="AL177" s="56" t="s">
        <v>3949</v>
      </c>
      <c r="AM177" s="56" t="s">
        <v>4370</v>
      </c>
      <c r="AN177" s="56" t="s">
        <v>4373</v>
      </c>
      <c r="AO177" s="56" t="s">
        <v>4367</v>
      </c>
      <c r="AP177" s="56" t="s">
        <v>4376</v>
      </c>
      <c r="AQ177" s="56" t="s">
        <v>4364</v>
      </c>
      <c r="AR177" s="56" t="s">
        <v>4595</v>
      </c>
      <c r="AS177" s="56" t="s">
        <v>4598</v>
      </c>
      <c r="AT177" s="56" t="s">
        <v>4592</v>
      </c>
      <c r="AU177" s="56" t="s">
        <v>4601</v>
      </c>
      <c r="AV177" s="56" t="s">
        <v>4589</v>
      </c>
    </row>
    <row r="178" spans="1:48" ht="15" hidden="1" customHeight="1">
      <c r="A178" s="53"/>
      <c r="B178" s="54" t="s">
        <v>4677</v>
      </c>
      <c r="C178" s="65">
        <v>41</v>
      </c>
      <c r="D178" s="56" t="s">
        <v>405</v>
      </c>
      <c r="E178" s="56" t="s">
        <v>408</v>
      </c>
      <c r="F178" s="56" t="s">
        <v>402</v>
      </c>
      <c r="G178" s="56" t="s">
        <v>411</v>
      </c>
      <c r="H178" s="56" t="s">
        <v>399</v>
      </c>
      <c r="I178" s="56" t="s">
        <v>2395</v>
      </c>
      <c r="J178" s="56" t="s">
        <v>2398</v>
      </c>
      <c r="K178" s="56" t="s">
        <v>2392</v>
      </c>
      <c r="L178" s="56" t="s">
        <v>2401</v>
      </c>
      <c r="M178" s="56" t="s">
        <v>2389</v>
      </c>
      <c r="N178" s="56" t="s">
        <v>2810</v>
      </c>
      <c r="O178" s="56" t="s">
        <v>2813</v>
      </c>
      <c r="P178" s="56" t="s">
        <v>2807</v>
      </c>
      <c r="Q178" s="56" t="s">
        <v>2816</v>
      </c>
      <c r="R178" s="56" t="s">
        <v>2804</v>
      </c>
      <c r="S178" s="56" t="s">
        <v>2975</v>
      </c>
      <c r="T178" s="56" t="s">
        <v>2978</v>
      </c>
      <c r="U178" s="56" t="s">
        <v>2972</v>
      </c>
      <c r="V178" s="56" t="s">
        <v>2981</v>
      </c>
      <c r="W178" s="56" t="s">
        <v>2969</v>
      </c>
      <c r="X178" s="56" t="s">
        <v>3390</v>
      </c>
      <c r="Y178" s="56" t="s">
        <v>3393</v>
      </c>
      <c r="Z178" s="56" t="s">
        <v>3387</v>
      </c>
      <c r="AA178" s="56" t="s">
        <v>3396</v>
      </c>
      <c r="AB178" s="56" t="s">
        <v>3384</v>
      </c>
      <c r="AC178" s="56" t="s">
        <v>3805</v>
      </c>
      <c r="AD178" s="56" t="s">
        <v>3808</v>
      </c>
      <c r="AE178" s="56" t="s">
        <v>3802</v>
      </c>
      <c r="AF178" s="56" t="s">
        <v>3811</v>
      </c>
      <c r="AG178" s="56" t="s">
        <v>3799</v>
      </c>
      <c r="AH178" s="56" t="s">
        <v>3970</v>
      </c>
      <c r="AI178" s="56" t="s">
        <v>3973</v>
      </c>
      <c r="AJ178" s="56" t="s">
        <v>3967</v>
      </c>
      <c r="AK178" s="56" t="s">
        <v>3976</v>
      </c>
      <c r="AL178" s="56" t="s">
        <v>3964</v>
      </c>
      <c r="AM178" s="56" t="s">
        <v>4385</v>
      </c>
      <c r="AN178" s="56" t="s">
        <v>4388</v>
      </c>
      <c r="AO178" s="56" t="s">
        <v>4382</v>
      </c>
      <c r="AP178" s="56" t="s">
        <v>4391</v>
      </c>
      <c r="AQ178" s="56" t="s">
        <v>4379</v>
      </c>
      <c r="AR178" s="56" t="s">
        <v>4610</v>
      </c>
      <c r="AS178" s="56" t="s">
        <v>4613</v>
      </c>
      <c r="AT178" s="56" t="s">
        <v>4607</v>
      </c>
      <c r="AU178" s="56" t="s">
        <v>4616</v>
      </c>
      <c r="AV178" s="56" t="s">
        <v>4604</v>
      </c>
    </row>
    <row r="179" spans="1:48" ht="15" hidden="1" customHeight="1">
      <c r="A179" s="53"/>
      <c r="B179" s="54" t="s">
        <v>4678</v>
      </c>
      <c r="C179" s="65">
        <v>42</v>
      </c>
      <c r="D179" s="56" t="s">
        <v>420</v>
      </c>
      <c r="E179" s="56" t="s">
        <v>423</v>
      </c>
      <c r="F179" s="56" t="s">
        <v>417</v>
      </c>
      <c r="G179" s="56" t="s">
        <v>426</v>
      </c>
      <c r="H179" s="56" t="s">
        <v>414</v>
      </c>
      <c r="I179" s="56" t="s">
        <v>2410</v>
      </c>
      <c r="J179" s="56" t="s">
        <v>2413</v>
      </c>
      <c r="K179" s="56" t="s">
        <v>2407</v>
      </c>
      <c r="L179" s="56" t="s">
        <v>2416</v>
      </c>
      <c r="M179" s="56" t="s">
        <v>2404</v>
      </c>
      <c r="N179" s="56" t="s">
        <v>2825</v>
      </c>
      <c r="O179" s="56" t="s">
        <v>2828</v>
      </c>
      <c r="P179" s="56" t="s">
        <v>2822</v>
      </c>
      <c r="Q179" s="56" t="s">
        <v>2831</v>
      </c>
      <c r="R179" s="56" t="s">
        <v>2819</v>
      </c>
      <c r="S179" s="56" t="s">
        <v>2990</v>
      </c>
      <c r="T179" s="56" t="s">
        <v>2993</v>
      </c>
      <c r="U179" s="56" t="s">
        <v>2987</v>
      </c>
      <c r="V179" s="56" t="s">
        <v>2996</v>
      </c>
      <c r="W179" s="56" t="s">
        <v>2984</v>
      </c>
      <c r="X179" s="56" t="s">
        <v>3405</v>
      </c>
      <c r="Y179" s="56" t="s">
        <v>3408</v>
      </c>
      <c r="Z179" s="56" t="s">
        <v>3402</v>
      </c>
      <c r="AA179" s="56" t="s">
        <v>3411</v>
      </c>
      <c r="AB179" s="56" t="s">
        <v>3399</v>
      </c>
      <c r="AC179" s="56" t="s">
        <v>3820</v>
      </c>
      <c r="AD179" s="56" t="s">
        <v>3823</v>
      </c>
      <c r="AE179" s="56" t="s">
        <v>3817</v>
      </c>
      <c r="AF179" s="56" t="s">
        <v>3826</v>
      </c>
      <c r="AG179" s="56" t="s">
        <v>3814</v>
      </c>
      <c r="AH179" s="56" t="s">
        <v>3985</v>
      </c>
      <c r="AI179" s="56" t="s">
        <v>3988</v>
      </c>
      <c r="AJ179" s="56" t="s">
        <v>3982</v>
      </c>
      <c r="AK179" s="56" t="s">
        <v>3991</v>
      </c>
      <c r="AL179" s="56" t="s">
        <v>3979</v>
      </c>
      <c r="AM179" s="56" t="s">
        <v>4400</v>
      </c>
      <c r="AN179" s="56" t="s">
        <v>4403</v>
      </c>
      <c r="AO179" s="56" t="s">
        <v>4397</v>
      </c>
      <c r="AP179" s="56" t="s">
        <v>4406</v>
      </c>
      <c r="AQ179" s="56" t="s">
        <v>4394</v>
      </c>
      <c r="AR179" s="56" t="s">
        <v>4625</v>
      </c>
      <c r="AS179" s="56" t="s">
        <v>4628</v>
      </c>
      <c r="AT179" s="56" t="s">
        <v>4622</v>
      </c>
      <c r="AU179" s="56" t="s">
        <v>4631</v>
      </c>
      <c r="AV179" s="56" t="s">
        <v>4619</v>
      </c>
    </row>
    <row r="180" spans="1:48" ht="15" hidden="1" customHeight="1">
      <c r="A180" s="49" t="s">
        <v>4661</v>
      </c>
      <c r="B180" s="59"/>
      <c r="C180" s="65">
        <v>43</v>
      </c>
      <c r="D180" s="56" t="s">
        <v>270</v>
      </c>
      <c r="E180" s="56" t="s">
        <v>273</v>
      </c>
      <c r="F180" s="56" t="s">
        <v>267</v>
      </c>
      <c r="G180" s="56" t="s">
        <v>276</v>
      </c>
      <c r="H180" s="56" t="s">
        <v>264</v>
      </c>
      <c r="I180" s="56" t="s">
        <v>2010</v>
      </c>
      <c r="J180" s="56" t="s">
        <v>2263</v>
      </c>
      <c r="K180" s="56" t="s">
        <v>2007</v>
      </c>
      <c r="L180" s="56" t="s">
        <v>2266</v>
      </c>
      <c r="M180" s="56" t="s">
        <v>2004</v>
      </c>
      <c r="N180" s="56" t="s">
        <v>2425</v>
      </c>
      <c r="O180" s="56" t="s">
        <v>2428</v>
      </c>
      <c r="P180" s="56" t="s">
        <v>2422</v>
      </c>
      <c r="Q180" s="56" t="s">
        <v>2431</v>
      </c>
      <c r="R180" s="56" t="s">
        <v>2419</v>
      </c>
      <c r="S180" s="56" t="s">
        <v>2840</v>
      </c>
      <c r="T180" s="56" t="s">
        <v>2843</v>
      </c>
      <c r="U180" s="56" t="s">
        <v>2837</v>
      </c>
      <c r="V180" s="56" t="s">
        <v>2846</v>
      </c>
      <c r="W180" s="56" t="s">
        <v>2834</v>
      </c>
      <c r="X180" s="56" t="s">
        <v>3005</v>
      </c>
      <c r="Y180" s="56" t="s">
        <v>3008</v>
      </c>
      <c r="Z180" s="56" t="s">
        <v>3002</v>
      </c>
      <c r="AA180" s="56" t="s">
        <v>3011</v>
      </c>
      <c r="AB180" s="56" t="s">
        <v>2999</v>
      </c>
      <c r="AC180" s="56" t="s">
        <v>3420</v>
      </c>
      <c r="AD180" s="56" t="s">
        <v>3423</v>
      </c>
      <c r="AE180" s="56" t="s">
        <v>3417</v>
      </c>
      <c r="AF180" s="56" t="s">
        <v>3426</v>
      </c>
      <c r="AG180" s="56" t="s">
        <v>3414</v>
      </c>
      <c r="AH180" s="56" t="s">
        <v>3835</v>
      </c>
      <c r="AI180" s="56" t="s">
        <v>3838</v>
      </c>
      <c r="AJ180" s="56" t="s">
        <v>3832</v>
      </c>
      <c r="AK180" s="56" t="s">
        <v>3841</v>
      </c>
      <c r="AL180" s="56" t="s">
        <v>3829</v>
      </c>
      <c r="AM180" s="56" t="s">
        <v>4000</v>
      </c>
      <c r="AN180" s="56" t="s">
        <v>4003</v>
      </c>
      <c r="AO180" s="56" t="s">
        <v>3997</v>
      </c>
      <c r="AP180" s="56" t="s">
        <v>4006</v>
      </c>
      <c r="AQ180" s="56" t="s">
        <v>3994</v>
      </c>
      <c r="AR180" s="56" t="s">
        <v>4415</v>
      </c>
      <c r="AS180" s="56" t="s">
        <v>4418</v>
      </c>
      <c r="AT180" s="56" t="s">
        <v>4412</v>
      </c>
      <c r="AU180" s="56" t="s">
        <v>4421</v>
      </c>
      <c r="AV180" s="56" t="s">
        <v>4409</v>
      </c>
    </row>
    <row r="181" spans="1:48" ht="15" hidden="1" customHeight="1"/>
    <row r="182" spans="1:48" ht="15" hidden="1" customHeight="1"/>
  </sheetData>
  <mergeCells count="85">
    <mergeCell ref="AV133:AV134"/>
    <mergeCell ref="AC133:AE133"/>
    <mergeCell ref="AF133:AF134"/>
    <mergeCell ref="AG133:AG134"/>
    <mergeCell ref="AH133:AJ133"/>
    <mergeCell ref="AK133:AK134"/>
    <mergeCell ref="AL133:AL134"/>
    <mergeCell ref="AM133:AO133"/>
    <mergeCell ref="AP133:AP134"/>
    <mergeCell ref="AQ133:AQ134"/>
    <mergeCell ref="AR133:AT133"/>
    <mergeCell ref="AU133:AU134"/>
    <mergeCell ref="AB133:AB134"/>
    <mergeCell ref="AR132:AV132"/>
    <mergeCell ref="D133:F133"/>
    <mergeCell ref="G133:G134"/>
    <mergeCell ref="H133:H134"/>
    <mergeCell ref="I133:K133"/>
    <mergeCell ref="L133:L134"/>
    <mergeCell ref="M133:M134"/>
    <mergeCell ref="N133:P133"/>
    <mergeCell ref="Q133:Q134"/>
    <mergeCell ref="R133:R134"/>
    <mergeCell ref="S133:U133"/>
    <mergeCell ref="V133:V134"/>
    <mergeCell ref="W133:W134"/>
    <mergeCell ref="X133:Z133"/>
    <mergeCell ref="AA133:AA134"/>
    <mergeCell ref="AU81:AU82"/>
    <mergeCell ref="AV81:AV82"/>
    <mergeCell ref="D132:H132"/>
    <mergeCell ref="I132:M132"/>
    <mergeCell ref="N132:R132"/>
    <mergeCell ref="S132:W132"/>
    <mergeCell ref="X132:AB132"/>
    <mergeCell ref="AC132:AG132"/>
    <mergeCell ref="AH132:AL132"/>
    <mergeCell ref="AM132:AQ132"/>
    <mergeCell ref="AK81:AK82"/>
    <mergeCell ref="AL81:AL82"/>
    <mergeCell ref="AM81:AO81"/>
    <mergeCell ref="AP81:AP82"/>
    <mergeCell ref="AQ81:AQ82"/>
    <mergeCell ref="AR81:AT81"/>
    <mergeCell ref="AH81:AJ81"/>
    <mergeCell ref="Q81:Q82"/>
    <mergeCell ref="R81:R82"/>
    <mergeCell ref="S81:U81"/>
    <mergeCell ref="V81:V82"/>
    <mergeCell ref="W81:W82"/>
    <mergeCell ref="X81:Z81"/>
    <mergeCell ref="AA81:AA82"/>
    <mergeCell ref="AB81:AB82"/>
    <mergeCell ref="AC81:AE81"/>
    <mergeCell ref="AF81:AF82"/>
    <mergeCell ref="AG81:AG82"/>
    <mergeCell ref="AH80:AL80"/>
    <mergeCell ref="AM80:AQ80"/>
    <mergeCell ref="AR80:AV80"/>
    <mergeCell ref="D81:F81"/>
    <mergeCell ref="G81:G82"/>
    <mergeCell ref="H81:H82"/>
    <mergeCell ref="I81:K81"/>
    <mergeCell ref="L81:L82"/>
    <mergeCell ref="M81:M82"/>
    <mergeCell ref="N81:P81"/>
    <mergeCell ref="D80:H80"/>
    <mergeCell ref="I80:M80"/>
    <mergeCell ref="N80:R80"/>
    <mergeCell ref="S80:W80"/>
    <mergeCell ref="X80:AB80"/>
    <mergeCell ref="AC80:AG80"/>
    <mergeCell ref="M11:M12"/>
    <mergeCell ref="B5:K5"/>
    <mergeCell ref="B6:K6"/>
    <mergeCell ref="L6:T6"/>
    <mergeCell ref="A8:H8"/>
    <mergeCell ref="L8:R8"/>
    <mergeCell ref="C10:E10"/>
    <mergeCell ref="I10:K10"/>
    <mergeCell ref="C11:E11"/>
    <mergeCell ref="F11:F12"/>
    <mergeCell ref="G11:G12"/>
    <mergeCell ref="I11:K11"/>
    <mergeCell ref="L11:L12"/>
  </mergeCells>
  <dataValidations count="1">
    <dataValidation type="list" allowBlank="1" showInputMessage="1" showErrorMessage="1" sqref="C10" xr:uid="{FC0F0071-ADF7-4F4E-8FF8-A0EA62C9F992}">
      <formula1>$B$63:$B$71</formula1>
    </dataValidation>
  </dataValidations>
  <hyperlinks>
    <hyperlink ref="A61" r:id="rId1" display="http://www.abs.gov.au/websitedbs/d3310114.nsf/Home/©+Copyright?OpenDocument" xr:uid="{E81C621E-EF8F-48A5-B096-3DB5E71B98A5}"/>
    <hyperlink ref="M150" location="A125230398J" display="A125230398J" xr:uid="{149176B6-B480-4320-8F74-26BAED902C5E}"/>
    <hyperlink ref="M165" location="A125254158T" display="A125254158T" xr:uid="{93E8FF8D-AF50-4134-8228-EA4C8D7D9083}"/>
    <hyperlink ref="M180" location="A125242278L" display="A125242278L" xr:uid="{8BFE5695-BF76-480C-ACDE-A80DB6AD1BB1}"/>
    <hyperlink ref="K150" location="A125235150V" display="A125235150V" xr:uid="{594E0132-E140-448C-9A19-7758F3055924}"/>
    <hyperlink ref="K165" location="A125258910A" display="A125258910A" xr:uid="{63666A55-AAEE-4AD9-A03C-F544DE79D799}"/>
    <hyperlink ref="K180" location="A125247030X" display="A125247030X" xr:uid="{EE38DAF1-BDB1-49F6-95AD-D63F80766510}"/>
    <hyperlink ref="I150" location="A125232774L" display="A125232774L" xr:uid="{19EF5E83-7630-44CA-8D56-65BBECEB8098}"/>
    <hyperlink ref="I165" location="A125256534W" display="A125256534W" xr:uid="{53F3004F-AE46-4507-9A1F-A419EAA0F8C9}"/>
    <hyperlink ref="I180" location="A125244654T" display="A125244654T" xr:uid="{E10BCE77-EEF4-4EE4-B606-64FFC5604761}"/>
    <hyperlink ref="J150" location="A125228022V" display="A125228022V" xr:uid="{D85DDC78-C04E-4214-A5CE-4A483E723818}"/>
    <hyperlink ref="J165" location="A125251782T" display="A125251782T" xr:uid="{8CA54B4C-3773-42F7-91A2-AD8EB5F12458}"/>
    <hyperlink ref="J180" location="A125239902W" display="A125239902W" xr:uid="{906442B5-D04F-4AEF-93B9-5EB42EA99EAD}"/>
    <hyperlink ref="L150" location="A125237526T" display="A125237526T" xr:uid="{A5650865-23B2-4A47-9147-9131B5B51538}"/>
    <hyperlink ref="L165" location="A125261286T" display="A125261286T" xr:uid="{1FA163C0-3742-4111-B351-DA2F1BBB9801}"/>
    <hyperlink ref="L180" location="A125249406W" display="A125249406W" xr:uid="{57900FE1-728C-4AAA-804B-DB749E3CD365}"/>
    <hyperlink ref="M138" location="A125230382R" display="A125230382R" xr:uid="{A0476882-1397-43E1-B502-2DF918DA1367}"/>
    <hyperlink ref="M153" location="A125254142X" display="A125254142X" xr:uid="{7CB70D26-BE95-4774-8A9F-45AF16BF5726}"/>
    <hyperlink ref="M168" location="A125242262V" display="A125242262V" xr:uid="{B4608BED-F8DB-45DD-B454-4A82BFC5E3CE}"/>
    <hyperlink ref="K138" location="A125235134V" display="A125235134V" xr:uid="{B4DC1627-6B54-4A26-9D62-7BA4C57AF918}"/>
    <hyperlink ref="K153" location="A125258894L" display="A125258894L" xr:uid="{1B75F309-6982-4D36-8E9C-778CFCB6A971}"/>
    <hyperlink ref="K168" location="A125247014X" display="A125247014X" xr:uid="{69BF4075-E24F-4B88-9B00-3E94F206B903}"/>
    <hyperlink ref="I138" location="A125232758L" display="A125232758L" xr:uid="{17027545-0BF7-453A-8897-3726CACFF2AB}"/>
    <hyperlink ref="I153" location="A125256518W" display="A125256518W" xr:uid="{4F9662F5-1740-4177-B609-C11B050A3124}"/>
    <hyperlink ref="I168" location="A125244638T" display="A125244638T" xr:uid="{6053CD14-FF17-4A59-BAEC-432C08522765}"/>
    <hyperlink ref="J138" location="A125228006V" display="A125228006V" xr:uid="{627BBD09-AA2C-4721-8782-FE11FFAECB31}"/>
    <hyperlink ref="J153" location="A125251766T" display="A125251766T" xr:uid="{03566E0A-2E3C-42AB-AA20-2B2F3828BB86}"/>
    <hyperlink ref="J168" location="A125239886J" display="A125239886J" xr:uid="{79595C23-90E5-4391-9E04-F28471FFD90A}"/>
    <hyperlink ref="L138" location="A125237510X" display="A125237510X" xr:uid="{F5E37302-C5DE-4A21-8514-1C3FEEBC8E6A}"/>
    <hyperlink ref="L153" location="A125261270X" display="A125261270X" xr:uid="{2FE40A65-0FD0-45F4-B86E-35536D1B5312}"/>
    <hyperlink ref="L168" location="A125249390R" display="A125249390R" xr:uid="{B30E2264-9D17-44FC-AD87-A978E7AC6A8A}"/>
    <hyperlink ref="M139" location="A125230362F" display="A125230362F" xr:uid="{7696B542-F297-4CA8-B3F9-D5637C65031F}"/>
    <hyperlink ref="M154" location="A125254122R" display="A125254122R" xr:uid="{1AF52877-A77A-40FC-9C61-8FED3D2F547F}"/>
    <hyperlink ref="M169" location="A125242242K" display="A125242242K" xr:uid="{9743F6E8-0C33-4F8B-84FD-A1D869B61E12}"/>
    <hyperlink ref="K139" location="A125235114K" display="A125235114K" xr:uid="{E4D06DCA-E886-4C33-8476-FD441DDC792C}"/>
    <hyperlink ref="K154" location="A125258874C" display="A125258874C" xr:uid="{089FD1FB-F4E1-45AE-980A-C3A3557C58D3}"/>
    <hyperlink ref="K169" location="A125246994X" display="A125246994X" xr:uid="{C8DB91E9-A273-4ABA-83DC-0E404984F00B}"/>
    <hyperlink ref="I139" location="A125232738C" display="A125232738C" xr:uid="{F265933E-D2E1-40A6-B0F1-6AA803C0CC70}"/>
    <hyperlink ref="I154" location="A125256498X" display="A125256498X" xr:uid="{AA7EEE2A-EE15-4F2D-B0D4-E59B3C52E582}"/>
    <hyperlink ref="I169" location="A125244618J" display="A125244618J" xr:uid="{D5F2B2B5-F6EC-470A-91C3-A1FE9D8224DB}"/>
    <hyperlink ref="J139" location="A125227986V" display="A125227986V" xr:uid="{A09DE21B-2AB9-4BAE-8C2F-15B5ADD65CDE}"/>
    <hyperlink ref="J154" location="A125251746J" display="A125251746J" xr:uid="{2074D631-F074-4FF6-A5D0-370841EE8EBB}"/>
    <hyperlink ref="J169" location="A125239866X" display="A125239866X" xr:uid="{EAA89F2D-4DE2-4BCC-8FE7-C55F25E8F255}"/>
    <hyperlink ref="L139" location="A125237490A" display="A125237490A" xr:uid="{182C412E-CD09-4633-B8B3-2CBAEBEBB870}"/>
    <hyperlink ref="L154" location="A125261250R" display="A125261250R" xr:uid="{14C8E83E-00B4-411C-9021-73D143FD93E9}"/>
    <hyperlink ref="L169" location="A125249370F" display="A125249370F" xr:uid="{3A889C55-0796-4E81-9369-AE750DC2E117}"/>
    <hyperlink ref="M141" location="A125230386X" display="A125230386X" xr:uid="{496D7432-CC50-4A6B-ACE8-6F3A7A3DCFDD}"/>
    <hyperlink ref="M156" location="A125254146J" display="A125254146J" xr:uid="{57760AE8-F287-46DA-BEAA-6CEED73C989F}"/>
    <hyperlink ref="M171" location="A125242266C" display="A125242266C" xr:uid="{7ECAFB0B-9932-404A-ACF5-3697BDF4B888}"/>
    <hyperlink ref="K141" location="A125235138C" display="A125235138C" xr:uid="{1A5D5971-D75A-4E2A-9AC6-FDB20F782C8A}"/>
    <hyperlink ref="K156" location="A125258898W" display="A125258898W" xr:uid="{5633A50E-FC07-4DD9-8093-D0380EE5C549}"/>
    <hyperlink ref="K171" location="A125247018J" display="A125247018J" xr:uid="{019AA51A-AE42-409A-86BC-01B087A76826}"/>
    <hyperlink ref="I141" location="A125232762C" display="A125232762C" xr:uid="{CD58799B-5151-4A33-A125-4C10E6AE30E5}"/>
    <hyperlink ref="I156" location="A125256522L" display="A125256522L" xr:uid="{B0B5B97A-A869-41AB-8A62-44A254339568}"/>
    <hyperlink ref="I171" location="A125244642J" display="A125244642J" xr:uid="{ED516BEF-32DF-4B1E-9150-6A98356EDF8C}"/>
    <hyperlink ref="J141" location="A125228010K" display="A125228010K" xr:uid="{B2956583-B71B-4707-8FD8-703EC064532D}"/>
    <hyperlink ref="J156" location="A125251770J" display="A125251770J" xr:uid="{32E79A07-D1E8-4A5F-89FD-242FC6DAE31B}"/>
    <hyperlink ref="J171" location="A125239890X" display="A125239890X" xr:uid="{2C79FA7B-B05D-4CD2-BD5C-4947033BB47B}"/>
    <hyperlink ref="L141" location="A125237514J" display="A125237514J" xr:uid="{92704B84-5083-4D9E-8F0F-2BB93E21DCC5}"/>
    <hyperlink ref="L156" location="A125261274J" display="A125261274J" xr:uid="{7D402EA6-E1F7-4E9C-9007-47198A59EDBB}"/>
    <hyperlink ref="L171" location="A125249394X" display="A125249394X" xr:uid="{1E809D7F-194A-40D6-B5BE-5D0169C05E70}"/>
    <hyperlink ref="M142" location="A125230390R" display="A125230390R" xr:uid="{25E95780-B233-4F0B-96E7-65B7B2179064}"/>
    <hyperlink ref="M157" location="A125254150X" display="A125254150X" xr:uid="{86F647CA-C55F-468C-B389-CEE92741A7B6}"/>
    <hyperlink ref="M172" location="A125242270V" display="A125242270V" xr:uid="{2F19A245-A22B-4882-92AF-9435605B9FAC}"/>
    <hyperlink ref="K142" location="A125235142V" display="A125235142V" xr:uid="{E00071F1-CEAF-4ADA-BE21-CEAA49A4ECF9}"/>
    <hyperlink ref="K157" location="A125258902A" display="A125258902A" xr:uid="{B60B8BA9-517F-494D-A181-9D61A6ECF95A}"/>
    <hyperlink ref="K172" location="A125247022X" display="A125247022X" xr:uid="{976E3F69-745B-4724-801B-3A60FD437153}"/>
    <hyperlink ref="I142" location="A125232766L" display="A125232766L" xr:uid="{42A8BD89-97CA-4540-AD5E-DAB7B5E18345}"/>
    <hyperlink ref="I157" location="A125256526W" display="A125256526W" xr:uid="{9033E9FD-5094-44B8-A2A9-135D0E396F11}"/>
    <hyperlink ref="I172" location="A125244646T" display="A125244646T" xr:uid="{299B514C-F264-4DC5-B4D6-877B1805B331}"/>
    <hyperlink ref="J142" location="A125228014V" display="A125228014V" xr:uid="{78F35C7E-2CEE-43F3-8BF5-DF25589897FF}"/>
    <hyperlink ref="J157" location="A125251774T" display="A125251774T" xr:uid="{BEA24B5A-183E-477E-BB49-5164652BB515}"/>
    <hyperlink ref="J172" location="A125239894J" display="A125239894J" xr:uid="{EB81C052-B03F-4899-B276-340D7FB8062E}"/>
    <hyperlink ref="L142" location="A125237518T" display="A125237518T" xr:uid="{7AEE4EA6-0B8A-4FEB-A253-242826B216B7}"/>
    <hyperlink ref="L157" location="A125261278T" display="A125261278T" xr:uid="{F245CBCB-D4E7-4571-BADD-6BD6C39E05F9}"/>
    <hyperlink ref="L172" location="A125249398J" display="A125249398J" xr:uid="{7819CECB-4080-4BCF-84B9-4139B2927B1C}"/>
    <hyperlink ref="M143" location="A125230366R" display="A125230366R" xr:uid="{EDEF81D3-6FC2-4DBC-B05A-7DBE3F33982A}"/>
    <hyperlink ref="M158" location="A125254126X" display="A125254126X" xr:uid="{FFDB6A15-A529-447C-97C4-B1B433BCFD7A}"/>
    <hyperlink ref="M173" location="A125242246V" display="A125242246V" xr:uid="{55514F63-5618-41CE-A00D-634634AFCB8E}"/>
    <hyperlink ref="K143" location="A125235118V" display="A125235118V" xr:uid="{F9A9FE10-C1B2-4FCD-A4C2-25257FBFCC25}"/>
    <hyperlink ref="K158" location="A125258878L" display="A125258878L" xr:uid="{D947236B-6956-41A3-A2E5-EADBAA4BE595}"/>
    <hyperlink ref="K173" location="A125246998J" display="A125246998J" xr:uid="{B6F8A46E-DDD5-4A72-A5DA-AA6E85C873B3}"/>
    <hyperlink ref="I143" location="A125232742V" display="A125232742V" xr:uid="{CB2FA60A-BD5B-48BA-8E2E-4970C663CD99}"/>
    <hyperlink ref="I158" location="A125256502C" display="A125256502C" xr:uid="{F3E04E2B-A6B3-408D-821F-42AE1EAFF54E}"/>
    <hyperlink ref="I173" location="A125244622X" display="A125244622X" xr:uid="{B949D7BB-A3D4-4FDD-B262-8183A2A8D4DD}"/>
    <hyperlink ref="J143" location="A125227990K" display="A125227990K" xr:uid="{1BEE1388-2B27-4D1A-937D-8FB3A3452E71}"/>
    <hyperlink ref="J158" location="A125251750X" display="A125251750X" xr:uid="{D4682415-8CD0-4BA8-A735-D9D36E293B48}"/>
    <hyperlink ref="J173" location="A125239870R" display="A125239870R" xr:uid="{AB5C0D6E-9170-424D-BE79-B36EEF2370D8}"/>
    <hyperlink ref="L143" location="A125237494K" display="A125237494K" xr:uid="{BAF6CF13-A97D-498F-9910-37A9C4793207}"/>
    <hyperlink ref="L158" location="A125261254X" display="A125261254X" xr:uid="{EAA670BE-3304-4E9E-94DB-357A3FDCB7F4}"/>
    <hyperlink ref="L173" location="A125249374R" display="A125249374R" xr:uid="{AD8941AD-3B11-4DF8-9B1A-EBF292303029}"/>
    <hyperlink ref="M144" location="A125230370F" display="A125230370F" xr:uid="{CEA07CB0-9DB0-4F49-80CD-5A7450249C2B}"/>
    <hyperlink ref="M159" location="A125254130R" display="A125254130R" xr:uid="{2ED22D9D-49CE-4851-9626-6B5ACC93B00A}"/>
    <hyperlink ref="M174" location="A125242250K" display="A125242250K" xr:uid="{58C7A6FA-1147-4EC0-ACD3-52C3D0339F5D}"/>
    <hyperlink ref="K144" location="A125235122K" display="A125235122K" xr:uid="{E357E000-356A-4AAB-A082-9AFCC99999B2}"/>
    <hyperlink ref="K159" location="A125258882C" display="A125258882C" xr:uid="{EBD6E0FE-58A6-47C5-9D22-788281D131B6}"/>
    <hyperlink ref="K174" location="A125247002R" display="A125247002R" xr:uid="{4B75BD5B-EB60-4075-8016-6558E43976C7}"/>
    <hyperlink ref="I144" location="A125232746C" display="A125232746C" xr:uid="{856AFC0D-1A71-437C-BAAF-E962215B5562}"/>
    <hyperlink ref="I159" location="A125256506L" display="A125256506L" xr:uid="{559DF2D3-E2C1-4AF9-BFDC-F718F524CF3A}"/>
    <hyperlink ref="I174" location="A125244626J" display="A125244626J" xr:uid="{27D08C99-7A7C-426E-B750-A70E37B8FD1F}"/>
    <hyperlink ref="J144" location="A125227994V" display="A125227994V" xr:uid="{8FEE9D53-0E64-4D40-98B6-70386FBB2B85}"/>
    <hyperlink ref="J159" location="A125251754J" display="A125251754J" xr:uid="{532BDE24-F201-4C80-827D-DA026A6A3D2C}"/>
    <hyperlink ref="J174" location="A125239874X" display="A125239874X" xr:uid="{D2B8C876-6928-4432-A135-A5586AC424BD}"/>
    <hyperlink ref="L144" location="A125237498V" display="A125237498V" xr:uid="{DC7808DD-68FA-4514-8EE1-F866DCC237F1}"/>
    <hyperlink ref="L159" location="A125261258J" display="A125261258J" xr:uid="{0D03C56D-FE67-4FE0-A74D-8E803250C4F3}"/>
    <hyperlink ref="L174" location="A125249378X" display="A125249378X" xr:uid="{5EA70291-9841-499E-9680-E02444DD6CD0}"/>
    <hyperlink ref="M146" location="A125230374R" display="A125230374R" xr:uid="{A14F1240-EECB-4FB9-9715-88FDFB99CEC8}"/>
    <hyperlink ref="M161" location="A125254134X" display="A125254134X" xr:uid="{90064CDC-02DB-4C5C-B793-FAC161575063}"/>
    <hyperlink ref="M176" location="A125242254V" display="A125242254V" xr:uid="{EDB1261B-626A-4048-8518-A78C39DA940A}"/>
    <hyperlink ref="K146" location="A125235126V" display="A125235126V" xr:uid="{4E37A577-9A4F-4532-841C-BC49D034295E}"/>
    <hyperlink ref="K161" location="A125258886L" display="A125258886L" xr:uid="{9518B4C2-CA43-4328-BF7D-D70D63DAB7C2}"/>
    <hyperlink ref="K176" location="A125247006X" display="A125247006X" xr:uid="{96A9C252-4F9A-4885-8CA6-3C432F84E61F}"/>
    <hyperlink ref="I146" location="A125232750V" display="A125232750V" xr:uid="{06EAC716-3D1E-4E3C-A717-C361D1BD5A42}"/>
    <hyperlink ref="I161" location="A125256510C" display="A125256510C" xr:uid="{FE3DD12F-16BF-4BFE-B0FF-C8C65FD9C988}"/>
    <hyperlink ref="I176" location="A125244630X" display="A125244630X" xr:uid="{B3084C31-8742-438D-BF50-43E2064C1D75}"/>
    <hyperlink ref="J146" location="A125227998C" display="A125227998C" xr:uid="{6D24DB83-2B90-4F26-A32D-A27486CCB089}"/>
    <hyperlink ref="J161" location="A125251758T" display="A125251758T" xr:uid="{3D504509-610A-44B3-AB45-E78010960252}"/>
    <hyperlink ref="J176" location="A125239878J" display="A125239878J" xr:uid="{C9D1755F-73AB-40FD-8A63-A5F5ED2DCD00}"/>
    <hyperlink ref="L146" location="A125237502X" display="A125237502X" xr:uid="{2054F3BD-376F-44B1-94A8-4845C0FEB0E5}"/>
    <hyperlink ref="L161" location="A125261262X" display="A125261262X" xr:uid="{1EDFB430-9B2A-46CD-B954-4384A8028511}"/>
    <hyperlink ref="L176" location="A125249382R" display="A125249382R" xr:uid="{4E4D354F-9717-4FCA-8933-6C23833CE9D0}"/>
    <hyperlink ref="M147" location="A125230358R" display="A125230358R" xr:uid="{3EFB5966-A089-4A76-A831-9D953844D5AF}"/>
    <hyperlink ref="M162" location="A125254118X" display="A125254118X" xr:uid="{7BF329AA-2608-4677-A961-2E8DA0D864D1}"/>
    <hyperlink ref="M177" location="A125242238V" display="A125242238V" xr:uid="{E34B7425-5FBF-4847-A525-F2E28A5B4881}"/>
    <hyperlink ref="K147" location="A125235110A" display="A125235110A" xr:uid="{DFDC2D4E-19BA-457F-8A7A-094A20D7719D}"/>
    <hyperlink ref="K162" location="A125258870V" display="A125258870V" xr:uid="{B6806ACC-8AC8-4C81-903D-A1ED7B56BA30}"/>
    <hyperlink ref="K177" location="A125246990R" display="A125246990R" xr:uid="{B87266CB-D631-43E6-8B45-F95D832B64E1}"/>
    <hyperlink ref="I147" location="A125232734V" display="A125232734V" xr:uid="{9ADEEB50-F56A-4232-8F13-684610093191}"/>
    <hyperlink ref="I162" location="A125256494R" display="A125256494R" xr:uid="{65CD6574-F2E3-4561-84CC-B9CA54A2D211}"/>
    <hyperlink ref="I177" location="A125244614X" display="A125244614X" xr:uid="{3E01DF10-7F67-4A9B-B88C-8EEAA8ADB478}"/>
    <hyperlink ref="J147" location="A125227982K" display="A125227982K" xr:uid="{0BD9A78A-30C3-4A9D-A4B8-4A082ED99E28}"/>
    <hyperlink ref="J162" location="A125251742X" display="A125251742X" xr:uid="{E73777C9-8850-46D7-8345-8082268B5C38}"/>
    <hyperlink ref="J177" location="A125239862R" display="A125239862R" xr:uid="{5B39E27C-EB58-4E38-B35A-188560826B6E}"/>
    <hyperlink ref="L147" location="A125237486K" display="A125237486K" xr:uid="{5E7EAEF6-6776-4697-9007-EEB4B1937FF4}"/>
    <hyperlink ref="L162" location="A125261246X" display="A125261246X" xr:uid="{A261961F-A051-40BF-A29B-9578992FFEB9}"/>
    <hyperlink ref="L177" location="A125249366R" display="A125249366R" xr:uid="{63CB612E-F84D-438A-AC7A-E879B8599836}"/>
    <hyperlink ref="M148" location="A125230394X" display="A125230394X" xr:uid="{5E91CF25-2FA9-4593-BB09-151787B8FFE6}"/>
    <hyperlink ref="M163" location="A125254154J" display="A125254154J" xr:uid="{D61230F6-7D3A-4E60-9DAD-3F635CEBB48F}"/>
    <hyperlink ref="M178" location="A125242274C" display="A125242274C" xr:uid="{3C551F90-F15F-4D24-BAD0-E187C90B31E7}"/>
    <hyperlink ref="K148" location="A125235146C" display="A125235146C" xr:uid="{1B0570E3-9023-4329-9D86-155BB81AA40E}"/>
    <hyperlink ref="K163" location="A125258906K" display="A125258906K" xr:uid="{F0992E3F-430B-44D4-BC5F-F7DB11534BB1}"/>
    <hyperlink ref="K178" location="A125247026J" display="A125247026J" xr:uid="{1F6633B8-5468-4044-9D9B-55CD4F358580}"/>
    <hyperlink ref="I148" location="A125232770C" display="A125232770C" xr:uid="{0283FFB2-641A-4850-ADB1-CD711B58D3E3}"/>
    <hyperlink ref="I163" location="A125256530L" display="A125256530L" xr:uid="{E0B95299-C82F-484E-9E87-E8BEC781389E}"/>
    <hyperlink ref="I178" location="A125244650J" display="A125244650J" xr:uid="{4F6B6271-5B35-4E29-9431-4A0911E66205}"/>
    <hyperlink ref="J148" location="A125228018C" display="A125228018C" xr:uid="{5BD18CD6-27D5-4C5A-A611-EA40C3A35B81}"/>
    <hyperlink ref="J163" location="A125251778A" display="A125251778A" xr:uid="{80DE81BD-28F3-4A4A-935F-2B05CF9F3AF9}"/>
    <hyperlink ref="J178" location="A125239898T" display="A125239898T" xr:uid="{9227154D-96A8-46F5-85EC-EB2997E069D7}"/>
    <hyperlink ref="L148" location="A125237522J" display="A125237522J" xr:uid="{B49830E2-47FF-42BB-A450-3800930D149A}"/>
    <hyperlink ref="L163" location="A125261282J" display="A125261282J" xr:uid="{A2DDAB02-DCBD-4FA2-B521-D67AB2483921}"/>
    <hyperlink ref="L178" location="A125249402L" display="A125249402L" xr:uid="{02E2799F-4EC9-45E6-9F68-770034A51F3C}"/>
    <hyperlink ref="M149" location="A125230378X" display="A125230378X" xr:uid="{09DD3D95-4AFB-4451-9D30-890AFE99F9AA}"/>
    <hyperlink ref="M164" location="A125254138J" display="A125254138J" xr:uid="{0A9463B1-58FE-47F9-9223-75A21ED18DEF}"/>
    <hyperlink ref="M179" location="A125242258C" display="A125242258C" xr:uid="{A2BC0E87-6955-49B5-B19B-4549E0431256}"/>
    <hyperlink ref="K149" location="A125235130K" display="A125235130K" xr:uid="{CC4FEBA0-5334-41B8-9C7B-81073165D1BA}"/>
    <hyperlink ref="K164" location="A125258890C" display="A125258890C" xr:uid="{AFF79703-0636-43DE-9B59-579F2083131B}"/>
    <hyperlink ref="K179" location="A125247010R" display="A125247010R" xr:uid="{0F1F51FD-7A2F-44E6-AD80-20CC8FE30127}"/>
    <hyperlink ref="I149" location="A125232754C" display="A125232754C" xr:uid="{F742E40E-7FEA-4414-BB5C-922686639907}"/>
    <hyperlink ref="I164" location="A125256514L" display="A125256514L" xr:uid="{6B4E514E-E8E3-45C0-AF17-60FE44CCA97C}"/>
    <hyperlink ref="I179" location="A125244634J" display="A125244634J" xr:uid="{5EA35105-83FC-41DD-B576-51C76F8BC03F}"/>
    <hyperlink ref="J149" location="A125228002K" display="A125228002K" xr:uid="{92A3227E-D96A-4E54-86AF-1DB5D3381889}"/>
    <hyperlink ref="J164" location="A125251762J" display="A125251762J" xr:uid="{3116575B-EEC8-4FD3-BF7F-B706ECA3EFFB}"/>
    <hyperlink ref="J179" location="A125239882X" display="A125239882X" xr:uid="{E567C44B-959B-436E-AABB-114CA67627DC}"/>
    <hyperlink ref="L149" location="A125237506J" display="A125237506J" xr:uid="{6C529212-D5C4-4427-A31C-0D9FA06776D4}"/>
    <hyperlink ref="L164" location="A125261266J" display="A125261266J" xr:uid="{4EE96DC4-F74E-442F-B105-EF4CA9081665}"/>
    <hyperlink ref="L179" location="A125249386X" display="A125249386X" xr:uid="{15AEC367-7D8B-48B6-BF1C-AAA93D895475}"/>
    <hyperlink ref="R150" location="A125230222C" display="A125230222C" xr:uid="{62DF503A-1ACB-438C-BF92-E86A49BDD3F7}"/>
    <hyperlink ref="R165" location="A125253982W" display="A125253982W" xr:uid="{C0E6C0A3-5642-4152-9757-AE21F054B5EE}"/>
    <hyperlink ref="R180" location="A125242102J" display="A125242102J" xr:uid="{01C5D206-70B7-454E-A7DD-51FD2F82E18A}"/>
    <hyperlink ref="P150" location="A125234974T" display="A125234974T" xr:uid="{F2E5941C-5B4C-4C96-99F1-F4AB2CBC3D6A}"/>
    <hyperlink ref="P165" location="A125258734A" display="A125258734A" xr:uid="{90CF41E5-2AB8-4A8A-8AF8-5510E1195B06}"/>
    <hyperlink ref="P180" location="A125246854W" display="A125246854W" xr:uid="{49477790-87BD-4F48-A7AE-F7498DB438F4}"/>
    <hyperlink ref="N150" location="A125232598L" display="A125232598L" xr:uid="{162202FF-F982-4D28-8421-8EB2F364D096}"/>
    <hyperlink ref="N165" location="A125256358W" display="A125256358W" xr:uid="{B9EA3F51-3453-4E72-8CEE-2EAE68FF0192}"/>
    <hyperlink ref="N180" location="A125244478T" display="A125244478T" xr:uid="{DB08D4A4-ED9C-40AD-BD95-1F895595DA8D}"/>
    <hyperlink ref="O150" location="A125227846T" display="A125227846T" xr:uid="{F4D2DE6D-EAFF-4642-9007-8E87BBA88978}"/>
    <hyperlink ref="O165" location="A125251606F" display="A125251606F" xr:uid="{7D17CCFB-4B76-4B1D-A6F5-593DE5675E7A}"/>
    <hyperlink ref="O180" location="A125239726W" display="A125239726W" xr:uid="{7DEDA416-4D9D-4FD4-9F71-DBB919C46E31}"/>
    <hyperlink ref="Q150" location="A125237350X" display="A125237350X" xr:uid="{6AC6C91A-FD98-4798-B29D-3FD7837DF40F}"/>
    <hyperlink ref="Q165" location="A125261110L" display="A125261110L" xr:uid="{DE8CC303-6D57-4F8F-A914-7459D5DCD2BE}"/>
    <hyperlink ref="Q180" location="A125249230C" display="A125249230C" xr:uid="{E5B8EA84-F4A5-4F67-95F3-9F1A78D9B499}"/>
    <hyperlink ref="R138" location="A125230206C" display="A125230206C" xr:uid="{0B588128-C7FE-404E-85E4-BEA9F1EC3942}"/>
    <hyperlink ref="R153" location="A125253966W" display="A125253966W" xr:uid="{52B1280D-AB3A-404C-ADA4-D4A054D87E94}"/>
    <hyperlink ref="R168" location="A125242086V" display="A125242086V" xr:uid="{D3D98C29-9FBB-4428-A894-497C1E9A2810}"/>
    <hyperlink ref="P138" location="A125234958T" display="A125234958T" xr:uid="{9F299513-FFFF-4A4B-82FA-33EE70D708C5}"/>
    <hyperlink ref="P153" location="A125258718A" display="A125258718A" xr:uid="{AF2828D3-1BAB-4309-82F2-885ACCE4958C}"/>
    <hyperlink ref="P168" location="A125246838W" display="A125246838W" xr:uid="{9AF396CE-1F3D-4182-A25C-701889F54616}"/>
    <hyperlink ref="N138" location="A125232582V" display="A125232582V" xr:uid="{0FB6DC68-FC85-48A8-9913-ABB14D49729E}"/>
    <hyperlink ref="N153" location="A125256342C" display="A125256342C" xr:uid="{0E8CA10F-81C3-4E68-BDF7-C72666DE0F8C}"/>
    <hyperlink ref="N168" location="A125244462X" display="A125244462X" xr:uid="{15E45EAA-B923-4BD0-B985-B53A06702BB4}"/>
    <hyperlink ref="O138" location="A125227830X" display="A125227830X" xr:uid="{D77DB8CF-AF9A-4808-9924-C12377B1F8C3}"/>
    <hyperlink ref="O153" location="A125251590X" display="A125251590X" xr:uid="{70A5ED70-46C5-44E4-B60A-6ABEB025ED24}"/>
    <hyperlink ref="O168" location="A125239710C" display="A125239710C" xr:uid="{5C97A0EE-14C3-41A4-8BD2-FEA6801B27DB}"/>
    <hyperlink ref="Q138" location="A125237334X" display="A125237334X" xr:uid="{FFE918A9-EA78-4F68-AE83-22DA1CDAE8A8}"/>
    <hyperlink ref="Q153" location="A125261094X" display="A125261094X" xr:uid="{35D7BE45-1FD1-4FE5-8DF4-AEB7ACB2B25F}"/>
    <hyperlink ref="Q168" location="A125249214C" display="A125249214C" xr:uid="{01C6CFB0-A08E-4E8C-82E7-723340742E67}"/>
    <hyperlink ref="R139" location="A125230186F" display="A125230186F" xr:uid="{FEDAA791-1875-4C5B-A4ED-92D8A3D1CD23}"/>
    <hyperlink ref="R154" location="A125253946L" display="A125253946L" xr:uid="{6F860DA8-1BC6-45E9-930C-61E3F633FB6D}"/>
    <hyperlink ref="R169" location="A125242066K" display="A125242066K" xr:uid="{292207B7-9506-42B7-A256-5ECC022BB971}"/>
    <hyperlink ref="P139" location="A125234938J" display="A125234938J" xr:uid="{2FC321B8-3A30-4A94-9354-1E25822E8B28}"/>
    <hyperlink ref="P154" location="A125258698C" display="A125258698C" xr:uid="{521811A7-D121-457C-94C0-E7FE1E5C0555}"/>
    <hyperlink ref="P169" location="A125246818L" display="A125246818L" xr:uid="{853A134D-297E-437A-A080-BCBA2E24D406}"/>
    <hyperlink ref="N139" location="A125232562K" display="A125232562K" xr:uid="{CCF69BE8-1A4D-4C3F-AC87-D14566A61487}"/>
    <hyperlink ref="N154" location="A125256322V" display="A125256322V" xr:uid="{6C98B14A-6E9E-4689-B587-813298A830D2}"/>
    <hyperlink ref="N169" location="A125244442R" display="A125244442R" xr:uid="{73AD11D2-F796-4F13-9726-B82BEA0A3FCC}"/>
    <hyperlink ref="O139" location="A125227810R" display="A125227810R" xr:uid="{500AD972-B253-4017-BB9B-C048A459F859}"/>
    <hyperlink ref="O154" location="A125251570R" display="A125251570R" xr:uid="{4167D0B1-772B-4BFF-8F76-7AA84653FA4D}"/>
    <hyperlink ref="O169" location="A125239690F" display="A125239690F" xr:uid="{6971FD67-39D3-4323-9557-97FBED40E7BA}"/>
    <hyperlink ref="Q139" location="A125237314R" display="A125237314R" xr:uid="{415FE8F6-0F16-4312-A38D-94C1830C1C28}"/>
    <hyperlink ref="Q154" location="A125261074R" display="A125261074R" xr:uid="{50FDDBA5-2124-43F9-A45C-1F18ACF37DB3}"/>
    <hyperlink ref="Q169" location="A125249194F" display="A125249194F" xr:uid="{A51E8DC6-2321-456C-864E-E6CFD35C96F8}"/>
    <hyperlink ref="R141" location="A125230210V" display="A125230210V" xr:uid="{32D5F48B-F8B2-4321-8230-10DE8FE1A477}"/>
    <hyperlink ref="R156" location="A125253970L" display="A125253970L" xr:uid="{1D4A5871-89E5-4ACE-A09C-97F1395A8E73}"/>
    <hyperlink ref="R171" location="A125242090K" display="A125242090K" xr:uid="{721B8944-0ECE-44C8-BFEC-C72FDDFB87E0}"/>
    <hyperlink ref="P141" location="A125234962J" display="A125234962J" xr:uid="{DD3AA1F1-C974-4FE2-8D64-5720B863FC7B}"/>
    <hyperlink ref="P156" location="A125258722T" display="A125258722T" xr:uid="{B1399A91-B28F-449D-A34D-F46C0EB0B6E7}"/>
    <hyperlink ref="P171" location="A125246842L" display="A125246842L" xr:uid="{F90F8816-F6E0-4004-A3D3-EB571EB67025}"/>
    <hyperlink ref="N141" location="A125232586C" display="A125232586C" xr:uid="{5BD98BF1-3FE4-4D62-9AB2-EEB13E648D52}"/>
    <hyperlink ref="N156" location="A125256346L" display="A125256346L" xr:uid="{C48997AF-8EB6-4383-B916-A8C839CA2864}"/>
    <hyperlink ref="N171" location="A125244466J" display="A125244466J" xr:uid="{8109A243-BB3D-4601-9B1B-51BEBEB020BB}"/>
    <hyperlink ref="O141" location="A125227834J" display="A125227834J" xr:uid="{C28A4B43-D3C0-42EC-979D-64E96F4D46E1}"/>
    <hyperlink ref="O156" location="A125251594J" display="A125251594J" xr:uid="{94F373FC-1DC9-4F1A-828E-08AF59E33EC3}"/>
    <hyperlink ref="O171" location="A125239714L" display="A125239714L" xr:uid="{46962FB9-BE1F-449A-93DB-F37A02884046}"/>
    <hyperlink ref="Q141" location="A125237338J" display="A125237338J" xr:uid="{F1C1BAC7-7585-46D3-90F4-B69CB99493C1}"/>
    <hyperlink ref="Q156" location="A125261098J" display="A125261098J" xr:uid="{4EE74B4A-DAEE-4E0F-BE7E-DFCE4C2E1345}"/>
    <hyperlink ref="Q171" location="A125249218L" display="A125249218L" xr:uid="{15046F34-5642-4FB0-B1EA-7DCB16A7DE29}"/>
    <hyperlink ref="R142" location="A125230214C" display="A125230214C" xr:uid="{36F7CCA2-209A-4780-B75F-DFD2DC92D769}"/>
    <hyperlink ref="R157" location="A125253974W" display="A125253974W" xr:uid="{FDF8F74B-ACA6-44B3-A3EC-F09119E11AD5}"/>
    <hyperlink ref="R172" location="A125242094V" display="A125242094V" xr:uid="{E59CFBAD-ECF0-488C-8018-9018A77D54E0}"/>
    <hyperlink ref="P142" location="A125234966T" display="A125234966T" xr:uid="{D954CB5C-F48F-4EB3-B6D9-F39BE2AAD42C}"/>
    <hyperlink ref="P157" location="A125258726A" display="A125258726A" xr:uid="{65582A4B-C772-4FE7-B10F-DD00A14E6FF0}"/>
    <hyperlink ref="P172" location="A125246846W" display="A125246846W" xr:uid="{8F5C5644-0C54-4E4F-9976-3F5BFE2CFB3B}"/>
    <hyperlink ref="N142" location="A125232590V" display="A125232590V" xr:uid="{93DB9721-DE09-4A63-9E07-CAC6BF90A31C}"/>
    <hyperlink ref="N157" location="A125256350C" display="A125256350C" xr:uid="{E7922899-7E80-4FBB-9A44-AEECEC274D64}"/>
    <hyperlink ref="N172" location="A125244470X" display="A125244470X" xr:uid="{02AD8225-D897-4F02-A148-5FCF1ECFC069}"/>
    <hyperlink ref="O142" location="A125227838T" display="A125227838T" xr:uid="{82155AD1-11C2-47DE-ABFB-260C4878143B}"/>
    <hyperlink ref="O157" location="A125251598T" display="A125251598T" xr:uid="{A7374978-B3F5-44BE-8C6A-D17BCB3BA6A6}"/>
    <hyperlink ref="O172" location="A125239718W" display="A125239718W" xr:uid="{0213E993-19B6-4376-A8D7-4A118C0FD15D}"/>
    <hyperlink ref="Q142" location="A125237342X" display="A125237342X" xr:uid="{778A735A-CC3E-482D-A2AB-D5FF79A5B2EB}"/>
    <hyperlink ref="Q157" location="A125261102L" display="A125261102L" xr:uid="{F71FCC48-90E8-45D2-ABBB-28130DE9337D}"/>
    <hyperlink ref="Q172" location="A125249222C" display="A125249222C" xr:uid="{BEE028E8-4DB3-4247-ABFE-CDEA337D1275}"/>
    <hyperlink ref="R143" location="A125230190W" display="A125230190W" xr:uid="{C9239702-3495-4C8F-B97A-CC8B5F0C627B}"/>
    <hyperlink ref="R158" location="A125253950C" display="A125253950C" xr:uid="{9153A52E-1FDB-410C-A0CC-6FF376188531}"/>
    <hyperlink ref="R173" location="A125242070A" display="A125242070A" xr:uid="{20666D89-05A9-45EE-B339-97A4AF20FC92}"/>
    <hyperlink ref="P143" location="A125234942X" display="A125234942X" xr:uid="{5F11010D-B285-4DC0-89F6-C64AA2405F9D}"/>
    <hyperlink ref="P158" location="A125258702J" display="A125258702J" xr:uid="{03C45C06-60DB-4603-971E-250659BFA2A2}"/>
    <hyperlink ref="P173" location="A125246822C" display="A125246822C" xr:uid="{D516A009-924D-4A63-ADE5-3030989BCADA}"/>
    <hyperlink ref="N143" location="A125232566V" display="A125232566V" xr:uid="{946685E7-B9FA-41D6-B67F-C158D832EAD6}"/>
    <hyperlink ref="N158" location="A125256326C" display="A125256326C" xr:uid="{DF28951D-B863-4095-9B9D-355A69FFE144}"/>
    <hyperlink ref="N173" location="A125244446X" display="A125244446X" xr:uid="{A2224D07-5CBE-4B55-A132-D9B26E88DDF7}"/>
    <hyperlink ref="O143" location="A125227814X" display="A125227814X" xr:uid="{4BF70760-486C-4AC1-9592-6EBD261F065B}"/>
    <hyperlink ref="O158" location="A125251574X" display="A125251574X" xr:uid="{FDE299A3-56BA-4AF4-AA7C-4D2FCE28E1FB}"/>
    <hyperlink ref="O173" location="A125239694R" display="A125239694R" xr:uid="{36708AFD-B8E8-431F-8C2C-789E0FC3BF73}"/>
    <hyperlink ref="Q143" location="A125237318X" display="A125237318X" xr:uid="{41BB82D8-A111-4CE3-9B2F-C9402A0C0127}"/>
    <hyperlink ref="Q158" location="A125261078X" display="A125261078X" xr:uid="{B2F52037-5498-481B-A505-5192B6F2AD84}"/>
    <hyperlink ref="Q173" location="A125249198R" display="A125249198R" xr:uid="{448D4CA7-1BDC-4B05-AF8D-48641366B597}"/>
    <hyperlink ref="R144" location="A125230194F" display="A125230194F" xr:uid="{5FA441AE-67A7-41A5-9E20-9EF8954A382F}"/>
    <hyperlink ref="R159" location="A125253954L" display="A125253954L" xr:uid="{870FE5B6-5204-4DAB-9D1A-5A07C469DBA3}"/>
    <hyperlink ref="R174" location="A125242074K" display="A125242074K" xr:uid="{4E18852A-6BAA-4CDD-BCB5-8C81A6D8877F}"/>
    <hyperlink ref="P144" location="A125234946J" display="A125234946J" xr:uid="{833E13B9-29BD-4B8A-8F7A-31A9330055A5}"/>
    <hyperlink ref="P159" location="A125258706T" display="A125258706T" xr:uid="{7D0422A1-A881-4F86-8EE7-6CC1AA8400E2}"/>
    <hyperlink ref="P174" location="A125246826L" display="A125246826L" xr:uid="{6686773C-B9A2-49AF-8EAD-883B5C3FD870}"/>
    <hyperlink ref="N144" location="A125232570K" display="A125232570K" xr:uid="{3CA24354-3A6B-4C69-AFDE-7A683E63EFF1}"/>
    <hyperlink ref="N159" location="A125256330V" display="A125256330V" xr:uid="{5B6AFFED-05E8-43D2-9A52-563D58BBED6B}"/>
    <hyperlink ref="N174" location="A125244450R" display="A125244450R" xr:uid="{8D5D779C-F950-49C3-859A-7216990CA08A}"/>
    <hyperlink ref="O144" location="A125227818J" display="A125227818J" xr:uid="{E035038E-B132-4754-951D-8CA5F29DE24B}"/>
    <hyperlink ref="O159" location="A125251578J" display="A125251578J" xr:uid="{FF7C289E-9013-49E7-B940-F849A4FA0037}"/>
    <hyperlink ref="O174" location="A125239698X" display="A125239698X" xr:uid="{75BBB1E1-BE81-4329-92E6-476D74F88B72}"/>
    <hyperlink ref="Q144" location="A125237322R" display="A125237322R" xr:uid="{12D422D5-DC24-4B91-8B58-D3132285063D}"/>
    <hyperlink ref="Q159" location="A125261082R" display="A125261082R" xr:uid="{EB52DACD-ABF4-46C4-9634-8144754AF334}"/>
    <hyperlink ref="Q174" location="A125249202V" display="A125249202V" xr:uid="{AC68C73A-6D39-41FB-841A-1A3D36FA7D97}"/>
    <hyperlink ref="R146" location="A125230198R" display="A125230198R" xr:uid="{86759347-045D-4330-AFB6-B6FB59FCB90D}"/>
    <hyperlink ref="R161" location="A125253958W" display="A125253958W" xr:uid="{03C7ECC8-346C-4505-97EB-49399FACDDBE}"/>
    <hyperlink ref="R176" location="A125242078V" display="A125242078V" xr:uid="{452F865F-AFD9-4B86-8A22-2EAE355CF407}"/>
    <hyperlink ref="P146" location="A125234950X" display="A125234950X" xr:uid="{F7D3D2DF-2EBA-4BDC-92B2-F46161A03269}"/>
    <hyperlink ref="P161" location="A125258710J" display="A125258710J" xr:uid="{85CC08C6-C282-4D23-8BDD-6DA9497F2DD0}"/>
    <hyperlink ref="P176" location="A125246830C" display="A125246830C" xr:uid="{9BFA2F7F-5FBD-4AD4-9704-633899F5288B}"/>
    <hyperlink ref="N146" location="A125232574V" display="A125232574V" xr:uid="{047C7897-B765-44AA-8ABA-D34435D68F52}"/>
    <hyperlink ref="N161" location="A125256334C" display="A125256334C" xr:uid="{8383CB13-DC9E-4518-8884-369C883BADA8}"/>
    <hyperlink ref="N176" location="A125244454X" display="A125244454X" xr:uid="{DE7BEE78-7FF8-428D-B35F-ACC9BB227F4A}"/>
    <hyperlink ref="O146" location="A125227822X" display="A125227822X" xr:uid="{1D84241D-79DC-479A-97E4-2E068611ED57}"/>
    <hyperlink ref="O161" location="A125251582X" display="A125251582X" xr:uid="{145B8308-EAD6-410C-80EF-9DDD10AA965B}"/>
    <hyperlink ref="O176" location="A125239702C" display="A125239702C" xr:uid="{9B47295F-25A0-41C0-80AA-A307F46BBC07}"/>
    <hyperlink ref="Q146" location="A125237326X" display="A125237326X" xr:uid="{E876E1E0-513B-4DA2-B8D6-3CAE3B78656A}"/>
    <hyperlink ref="Q161" location="A125261086X" display="A125261086X" xr:uid="{C1A7598D-0A07-45CE-9C1C-73376D35153D}"/>
    <hyperlink ref="Q176" location="A125249206C" display="A125249206C" xr:uid="{8B0F501B-2928-45B2-9CE6-715F78037D03}"/>
    <hyperlink ref="R147" location="A125230182W" display="A125230182W" xr:uid="{42E31A52-1807-4A02-B234-DF84048A35AD}"/>
    <hyperlink ref="R162" location="A125253942C" display="A125253942C" xr:uid="{462D95FA-8B58-4A85-8EBE-57072D0D516A}"/>
    <hyperlink ref="R177" location="A125242062A" display="A125242062A" xr:uid="{1BBC6387-3C55-4D78-B299-66928B5DB12C}"/>
    <hyperlink ref="P147" location="A125234934X" display="A125234934X" xr:uid="{2F7EBEBB-A6E1-4EF1-98F7-4A2F53288794}"/>
    <hyperlink ref="P162" location="A125258694V" display="A125258694V" xr:uid="{426343A2-EA3F-4B5B-93D6-7D436F20E62B}"/>
    <hyperlink ref="P177" location="A125246814C" display="A125246814C" xr:uid="{CB20C962-0485-41B7-AA2E-A8ACDE3D0A7E}"/>
    <hyperlink ref="N147" location="A125232558V" display="A125232558V" xr:uid="{E8807C64-7842-46C2-84F8-C6608760B42F}"/>
    <hyperlink ref="N162" location="A125256318C" display="A125256318C" xr:uid="{2B34C08C-99C3-4DA2-8413-E28D2A90EB36}"/>
    <hyperlink ref="N177" location="A125244438X" display="A125244438X" xr:uid="{85380D92-BFD0-4032-8B0F-D11A66F4915C}"/>
    <hyperlink ref="O147" location="A125227806X" display="A125227806X" xr:uid="{2CAEE8D4-1D6A-4257-B341-BF16AD507129}"/>
    <hyperlink ref="O162" location="A125251566X" display="A125251566X" xr:uid="{9D91B376-4345-4C1E-94C0-BF4252E0CA40}"/>
    <hyperlink ref="O177" location="A125239686R" display="A125239686R" xr:uid="{CFE7141A-1878-4669-B2A5-6AEB28365218}"/>
    <hyperlink ref="Q147" location="A125237310F" display="A125237310F" xr:uid="{E1B5525A-F71D-4CFA-8E81-BE5DE5053DF1}"/>
    <hyperlink ref="Q162" location="A125261070F" display="A125261070F" xr:uid="{F16FD8E1-16E6-43E9-B040-CA9B276694ED}"/>
    <hyperlink ref="Q177" location="A125249190W" display="A125249190W" xr:uid="{428AE3EC-6616-46AF-8A47-115DACCE1DD8}"/>
    <hyperlink ref="R148" location="A125230218L" display="A125230218L" xr:uid="{EE690F33-2AEF-4249-BA1B-08D45E7A7B2E}"/>
    <hyperlink ref="R163" location="A125253978F" display="A125253978F" xr:uid="{09EE5D86-527B-4483-AF95-016BF8CB9450}"/>
    <hyperlink ref="R178" location="A125242098C" display="A125242098C" xr:uid="{CB76BF74-A500-4E70-9E60-1B1DB041487E}"/>
    <hyperlink ref="P148" location="A125234970J" display="A125234970J" xr:uid="{52B53539-3D0E-404F-99A9-BFFD6E64CE1E}"/>
    <hyperlink ref="P163" location="A125258730T" display="A125258730T" xr:uid="{216B95E3-D391-4458-B740-43F5F0C99848}"/>
    <hyperlink ref="P178" location="A125246850L" display="A125246850L" xr:uid="{0B98132A-6FFE-4E33-95BE-C09E1F71BB81}"/>
    <hyperlink ref="N148" location="A125232594C" display="A125232594C" xr:uid="{285DCDC7-6FD9-4E43-8DBA-EE6E8679FE93}"/>
    <hyperlink ref="N163" location="A125256354L" display="A125256354L" xr:uid="{E7C3B2DA-6010-45D4-A649-D0329A4E10C7}"/>
    <hyperlink ref="N178" location="A125244474J" display="A125244474J" xr:uid="{60A21F1B-40FB-4396-AB80-40BCA2A71228}"/>
    <hyperlink ref="O148" location="A125227842J" display="A125227842J" xr:uid="{E18085E5-369F-4EF0-98CF-C55EB8D5A8F6}"/>
    <hyperlink ref="O163" location="A125251602W" display="A125251602W" xr:uid="{D93DD4FB-C72D-47A2-9168-3C2D60F3B6ED}"/>
    <hyperlink ref="O178" location="A125239722L" display="A125239722L" xr:uid="{F8CC1DB5-575B-405D-8CE0-43DD50F5E416}"/>
    <hyperlink ref="Q148" location="A125237346J" display="A125237346J" xr:uid="{13198718-893F-491B-9225-F9223D47CC95}"/>
    <hyperlink ref="Q163" location="A125261106W" display="A125261106W" xr:uid="{EB5D0CCB-1765-4E5D-A79E-7EFDAAFDDD48}"/>
    <hyperlink ref="Q178" location="A125249226L" display="A125249226L" xr:uid="{39062821-AE3D-47CC-91FE-8D16FDAC32E1}"/>
    <hyperlink ref="R149" location="A125230202V" display="A125230202V" xr:uid="{BF650806-D4C4-4DAF-A3EC-899B68C6D635}"/>
    <hyperlink ref="R164" location="A125253962L" display="A125253962L" xr:uid="{2F8C2ABC-25F6-4633-89AD-D7B20DEAC4A5}"/>
    <hyperlink ref="R179" location="A125242082K" display="A125242082K" xr:uid="{3E95CDE7-5B0E-4776-A40C-30C87BDA0816}"/>
    <hyperlink ref="P149" location="A125234954J" display="A125234954J" xr:uid="{4941D349-767A-497B-95A6-4891F9A6BFC9}"/>
    <hyperlink ref="P164" location="A125258714T" display="A125258714T" xr:uid="{94B27637-D98D-46F9-B942-DD859DF1AC25}"/>
    <hyperlink ref="P179" location="A125246834L" display="A125246834L" xr:uid="{9374D321-FED4-4DB0-A527-5D365B28A22B}"/>
    <hyperlink ref="N149" location="A125232578C" display="A125232578C" xr:uid="{00C4445A-B785-4EAE-AB16-86F191728ACC}"/>
    <hyperlink ref="N164" location="A125256338L" display="A125256338L" xr:uid="{4D1D23C9-C221-47D5-9995-2F9CD04E71E5}"/>
    <hyperlink ref="N179" location="A125244458J" display="A125244458J" xr:uid="{2D9B75FD-FD91-4F4B-9F08-6E6AB9A264FC}"/>
    <hyperlink ref="O149" location="A125227826J" display="A125227826J" xr:uid="{1703F3AE-38C4-42D4-A478-38EFDD4B3CB2}"/>
    <hyperlink ref="O164" location="A125251586J" display="A125251586J" xr:uid="{36C3F0F1-76FF-4C23-BA74-3A9B56BC7C2B}"/>
    <hyperlink ref="O179" location="A125239706L" display="A125239706L" xr:uid="{489C83B5-BFD7-4B1D-94CC-6111A1F0C5BF}"/>
    <hyperlink ref="Q149" location="A125237330R" display="A125237330R" xr:uid="{AD964271-E526-4C3A-879F-D8B806DC1B26}"/>
    <hyperlink ref="Q164" location="A125261090R" display="A125261090R" xr:uid="{89B57E69-BBD2-416E-B737-525A897F07DB}"/>
    <hyperlink ref="Q179" location="A125249210V" display="A125249210V" xr:uid="{85CE500B-CBC9-4CA4-9EF2-D0C19C848074}"/>
    <hyperlink ref="W150" location="A125230442F" display="A125230442F" xr:uid="{3C84BB7E-686F-47A3-A166-68FAF2065799}"/>
    <hyperlink ref="W165" location="A125254202R" display="A125254202R" xr:uid="{4B4EC11B-5AFA-4CA9-86B7-729313DAE953}"/>
    <hyperlink ref="W180" location="A125242322K" display="A125242322K" xr:uid="{C26ED8DF-4281-4680-B6BE-D693DE26B29F}"/>
    <hyperlink ref="U150" location="A125235194W" display="A125235194W" xr:uid="{E1A6C4AD-86F2-46EE-9730-014695C607E2}"/>
    <hyperlink ref="U165" location="A125258954C" display="A125258954C" xr:uid="{282CE005-93BB-469B-AF38-462CACEBE117}"/>
    <hyperlink ref="U180" location="A125247074A" display="A125247074A" xr:uid="{F4EC7264-A6F1-4123-99E4-161F73903DA9}"/>
    <hyperlink ref="S150" location="A125232818C" display="A125232818C" xr:uid="{B36080DD-9341-4086-B2E9-AF49C36E9781}"/>
    <hyperlink ref="S165" location="A125256578X" display="A125256578X" xr:uid="{75CF04E3-BD07-4A3B-9CB6-E15B461185DA}"/>
    <hyperlink ref="S180" location="A125244698V" display="A125244698V" xr:uid="{73BD2E09-5F2A-446E-8AE9-67DE1EE69DAC}"/>
    <hyperlink ref="T150" location="A125228066W" display="A125228066W" xr:uid="{047EF9BD-1F85-4CAE-8A11-12375AACA6F0}"/>
    <hyperlink ref="T165" location="A125251826J" display="A125251826J" xr:uid="{09CA1A3E-6DFE-4341-B96E-76B0505C9781}"/>
    <hyperlink ref="T180" location="A125239946X" display="A125239946X" xr:uid="{4EBF4674-45D9-4039-AB5E-7D772AF882B2}"/>
    <hyperlink ref="V150" location="A125237570A" display="A125237570A" xr:uid="{1A6E08F8-8144-4889-940F-90F84BA36B59}"/>
    <hyperlink ref="V165" location="A125261330R" display="A125261330R" xr:uid="{811963F1-F19F-4F9A-9C46-B43182C3D4D2}"/>
    <hyperlink ref="V180" location="A125249450F" display="A125249450F" xr:uid="{068E809D-578B-4A81-93A5-81117098F5D9}"/>
    <hyperlink ref="W138" location="A125230426F" display="A125230426F" xr:uid="{91DD12D8-2557-482F-B329-9641E631EBEF}"/>
    <hyperlink ref="W153" location="A125254186A" display="A125254186A" xr:uid="{8E5166BC-7CE8-4C8F-BF90-AABF3039A853}"/>
    <hyperlink ref="W168" location="A125242306K" display="A125242306K" xr:uid="{60422B87-2F0D-4A37-8D4F-90DECF1B5F37}"/>
    <hyperlink ref="U138" location="A125235178W" display="A125235178W" xr:uid="{3BED676F-D122-425B-8222-C4C929ECBDFF}"/>
    <hyperlink ref="U153" location="A125258938C" display="A125258938C" xr:uid="{AE1306C3-79CF-4E9E-BE21-B2AEFC49C614}"/>
    <hyperlink ref="U168" location="A125247058A" display="A125247058A" xr:uid="{823CA50B-F050-40E9-9F88-C6DAB773F3B3}"/>
    <hyperlink ref="S138" location="A125232802K" display="A125232802K" xr:uid="{E3750062-0851-4872-87DD-97870A8CD976}"/>
    <hyperlink ref="S153" location="A125256562F" display="A125256562F" xr:uid="{D87841B7-9D25-41EA-A1D6-29228AE1D4BD}"/>
    <hyperlink ref="S168" location="A125244682A" display="A125244682A" xr:uid="{A5B296EE-94FC-4344-9897-DDE660145794}"/>
    <hyperlink ref="T138" location="A125228050C" display="A125228050C" xr:uid="{25DB0C09-ABB5-4495-BA74-E2B3839D488D}"/>
    <hyperlink ref="T153" location="A125251810R" display="A125251810R" xr:uid="{E6D9F0D6-833A-4A6A-AFD2-C8E32C70E6B0}"/>
    <hyperlink ref="T168" location="A125239930F" display="A125239930F" xr:uid="{56DDF159-CE22-43F7-9056-CF23BE8EE035}"/>
    <hyperlink ref="V138" location="A125237554A" display="A125237554A" xr:uid="{0298FE76-F389-4055-A956-892946258B00}"/>
    <hyperlink ref="V153" location="A125261314R" display="A125261314R" xr:uid="{569046B8-E6C8-4F27-9325-F84166907E82}"/>
    <hyperlink ref="V168" location="A125249434F" display="A125249434F" xr:uid="{E10835BB-BE7F-4BF4-B599-E2CAE6F4CBF0}"/>
    <hyperlink ref="W139" location="A125230406W" display="A125230406W" xr:uid="{8554CE9D-67B3-4846-B57C-6264FBFC7AA3}"/>
    <hyperlink ref="W154" location="A125254166T" display="A125254166T" xr:uid="{22C088D5-79E7-4D48-B138-AC88EE50EE07}"/>
    <hyperlink ref="W169" location="A125242286L" display="A125242286L" xr:uid="{4E0C14BA-067B-453F-A5D8-CD3AF91B2017}"/>
    <hyperlink ref="U139" location="A125235158L" display="A125235158L" xr:uid="{2DAECA24-6A0E-4FD8-B839-FF89D9872649}"/>
    <hyperlink ref="U154" location="A125258918V" display="A125258918V" xr:uid="{925B0B84-EAD3-4FB7-9627-504192B92BE0}"/>
    <hyperlink ref="U169" location="A125247038T" display="A125247038T" xr:uid="{6DE6946C-36E8-4FED-B5C8-5A48141B6F6A}"/>
    <hyperlink ref="S139" location="A125232782L" display="A125232782L" xr:uid="{19734905-5CA9-4960-A31F-0DE67798C26F}"/>
    <hyperlink ref="S154" location="A125256542W" display="A125256542W" xr:uid="{A75A37D4-7304-4FEE-B7CE-AD5FED2E79FB}"/>
    <hyperlink ref="S169" location="A125244662T" display="A125244662T" xr:uid="{8BB04EBC-D18E-491E-B338-3167EA93C0A1}"/>
    <hyperlink ref="T139" location="A125228030V" display="A125228030V" xr:uid="{DF2B853A-3224-4B5B-8B44-38A2DA102DB8}"/>
    <hyperlink ref="T154" location="A125251790T" display="A125251790T" xr:uid="{ED9EF717-1864-44DA-A78C-EA06FC2EA469}"/>
    <hyperlink ref="T169" location="A125239910W" display="A125239910W" xr:uid="{2107AFB6-4DF9-4FBB-B1E4-BA0E33C4BF8E}"/>
    <hyperlink ref="V139" location="A125237534T" display="A125237534T" xr:uid="{BC46BF92-08FB-470B-818F-FB1051F37252}"/>
    <hyperlink ref="V154" location="A125261294T" display="A125261294T" xr:uid="{94C00119-E29D-4FCF-A43E-8A83FB7C6B56}"/>
    <hyperlink ref="V169" location="A125249414W" display="A125249414W" xr:uid="{96C59F6C-987A-48C6-9A7E-D9301436769D}"/>
    <hyperlink ref="W141" location="A125230430W" display="A125230430W" xr:uid="{D73200BE-397C-4723-A05B-763D83B90EDB}"/>
    <hyperlink ref="W156" location="A125254190T" display="A125254190T" xr:uid="{15F692A6-78A8-494F-B046-99C6B47D05A5}"/>
    <hyperlink ref="W171" location="A125242310A" display="A125242310A" xr:uid="{2BE0187B-5352-4EBA-922A-492287F02CBC}"/>
    <hyperlink ref="U141" location="A125235182L" display="A125235182L" xr:uid="{052F80FC-D5A4-493C-A6D9-2D969FF3314E}"/>
    <hyperlink ref="U156" location="A125258942V" display="A125258942V" xr:uid="{8805C462-C609-48F8-B37E-6D263041C5AF}"/>
    <hyperlink ref="U171" location="A125247062T" display="A125247062T" xr:uid="{75A0BC60-98C9-4463-B6CD-2C1DFC5B78B3}"/>
    <hyperlink ref="S141" location="A125232806V" display="A125232806V" xr:uid="{39D8A72C-83B8-41AE-BF34-3FACD6E295C7}"/>
    <hyperlink ref="S156" location="A125256566R" display="A125256566R" xr:uid="{7D56537B-FCE7-4E00-8BA7-740F98F97B0D}"/>
    <hyperlink ref="S171" location="A125244686K" display="A125244686K" xr:uid="{A0EE207B-6A17-47D2-AF70-8AD8CBDC5653}"/>
    <hyperlink ref="T141" location="A125228054L" display="A125228054L" xr:uid="{331FB922-7E39-4506-9073-3671D150A40C}"/>
    <hyperlink ref="T156" location="A125251814X" display="A125251814X" xr:uid="{2A21924E-960A-4783-92A7-5033B17A01AC}"/>
    <hyperlink ref="T171" location="A125239934R" display="A125239934R" xr:uid="{1911E6BF-EE2A-4533-9367-81BBA0FFC144}"/>
    <hyperlink ref="V141" location="A125237558K" display="A125237558K" xr:uid="{742C1993-4919-4F30-B1E7-92F5780DF3B0}"/>
    <hyperlink ref="V156" location="A125261318X" display="A125261318X" xr:uid="{121A82B7-8C88-4494-AA12-59A6E75454F7}"/>
    <hyperlink ref="V171" location="A125249438R" display="A125249438R" xr:uid="{8A33A5B9-214F-4941-B93C-066B39848252}"/>
    <hyperlink ref="W142" location="A125230434F" display="A125230434F" xr:uid="{B031704C-17F9-4DBB-9071-F57ADCF22388}"/>
    <hyperlink ref="W157" location="A125254194A" display="A125254194A" xr:uid="{ED2EEC59-1FD4-48F3-9923-56B91A91FE62}"/>
    <hyperlink ref="W172" location="A125242314K" display="A125242314K" xr:uid="{33301DD8-9E04-4F50-A8B6-29E72A2ED70C}"/>
    <hyperlink ref="U142" location="A125235186W" display="A125235186W" xr:uid="{EDBA3DF1-216C-4B78-95BB-BCE62025964A}"/>
    <hyperlink ref="U157" location="A125258946C" display="A125258946C" xr:uid="{CD5F46E1-4FE2-4B87-8DC4-37B26C841094}"/>
    <hyperlink ref="U172" location="A125247066A" display="A125247066A" xr:uid="{D8629B5D-CC46-472D-9049-E0F73D17A42E}"/>
    <hyperlink ref="S142" location="A125232810K" display="A125232810K" xr:uid="{5BC24AD7-F57B-4E5A-9F3C-5E80D3EDD314}"/>
    <hyperlink ref="S157" location="A125256570F" display="A125256570F" xr:uid="{3794243A-09D7-477E-B2D7-0374F293D9F8}"/>
    <hyperlink ref="S172" location="A125244690A" display="A125244690A" xr:uid="{9F9808F0-0841-4B56-B58D-E323E93AAE2B}"/>
    <hyperlink ref="T142" location="A125228058W" display="A125228058W" xr:uid="{6D522EB7-6047-44EA-9BCB-E60D7AD5D087}"/>
    <hyperlink ref="T157" location="A125251818J" display="A125251818J" xr:uid="{D53CFF5C-02C8-4D2B-9113-C1264D95671C}"/>
    <hyperlink ref="T172" location="A125239938X" display="A125239938X" xr:uid="{9F04D885-2425-49AA-9AC0-628F7C25B150}"/>
    <hyperlink ref="V142" location="A125237562A" display="A125237562A" xr:uid="{D6499C9F-3134-4178-A9C4-443029020C28}"/>
    <hyperlink ref="V157" location="A125261322R" display="A125261322R" xr:uid="{6DAD0616-BA5C-48FB-85D3-206EA339D7F7}"/>
    <hyperlink ref="V172" location="A125249442F" display="A125249442F" xr:uid="{8D80BDE1-2824-4923-9739-C48227F4130C}"/>
    <hyperlink ref="W143" location="A125230410L" display="A125230410L" xr:uid="{CDA68AA1-3FDD-4969-ABC7-9CE5D292ED8A}"/>
    <hyperlink ref="W158" location="A125254170J" display="A125254170J" xr:uid="{3DFD10A8-E3EF-4208-89F7-9EC9AC9D5132}"/>
    <hyperlink ref="W173" location="A125242290C" display="A125242290C" xr:uid="{AF4D21EF-1F85-41A5-8CB0-C7C26ECCBE90}"/>
    <hyperlink ref="U143" location="A125235162C" display="A125235162C" xr:uid="{C3351F14-5949-40B0-9D45-9B4E7E90508D}"/>
    <hyperlink ref="U158" location="A125258922K" display="A125258922K" xr:uid="{8B3A3123-3DC5-48DE-8359-EDEFDA3E506A}"/>
    <hyperlink ref="U173" location="A125247042J" display="A125247042J" xr:uid="{9CD344DC-471D-405D-9BB3-2A58A39FCF36}"/>
    <hyperlink ref="S143" location="A125232786W" display="A125232786W" xr:uid="{50F9A1E6-2215-4CA7-9734-8D12521D5BD7}"/>
    <hyperlink ref="S158" location="A125256546F" display="A125256546F" xr:uid="{94BA537B-99AD-4089-A5BC-7AC8041593A9}"/>
    <hyperlink ref="S173" location="A125244666A" display="A125244666A" xr:uid="{A36066E8-DF62-40CE-B1D8-0EAD41BC969F}"/>
    <hyperlink ref="T143" location="A125228034C" display="A125228034C" xr:uid="{75243496-67E4-4AB0-ACBC-8CC8CFC28AB8}"/>
    <hyperlink ref="T158" location="A125251794A" display="A125251794A" xr:uid="{1D2C7BBC-D721-42F9-9868-3C9B73D0F924}"/>
    <hyperlink ref="T173" location="A125239914F" display="A125239914F" xr:uid="{D801A999-8783-4CC6-B6EB-4D58F980F965}"/>
    <hyperlink ref="V143" location="A125237538A" display="A125237538A" xr:uid="{54446FB6-8595-4075-A248-D2D50F064531}"/>
    <hyperlink ref="V158" location="A125261298A" display="A125261298A" xr:uid="{2B2D1A5A-BB8E-4FD7-95C5-358C7BC8C8CB}"/>
    <hyperlink ref="V173" location="A125249418F" display="A125249418F" xr:uid="{3042B184-4E97-46BE-84C9-FC98490CBEDA}"/>
    <hyperlink ref="W144" location="A125230414W" display="A125230414W" xr:uid="{B886798C-35AF-42D9-A3B3-658654E33273}"/>
    <hyperlink ref="W159" location="A125254174T" display="A125254174T" xr:uid="{84C0FCC4-AF7E-40E4-A442-A1B050978B0D}"/>
    <hyperlink ref="W174" location="A125242294L" display="A125242294L" xr:uid="{804E4D74-BF6E-4BBA-B1D2-CF34EFBD4AD6}"/>
    <hyperlink ref="U144" location="A125235166L" display="A125235166L" xr:uid="{A8BE6B02-64CD-4C71-AC43-45C7D5667D02}"/>
    <hyperlink ref="U159" location="A125258926V" display="A125258926V" xr:uid="{0C8E20D4-7548-4282-8E7A-678ECD13BE2F}"/>
    <hyperlink ref="U174" location="A125247046T" display="A125247046T" xr:uid="{6A4D069A-46E7-45AB-9999-780BD6D9BB59}"/>
    <hyperlink ref="S144" location="A125232790L" display="A125232790L" xr:uid="{5A11D9FF-32CF-453D-B9A2-154C352201D7}"/>
    <hyperlink ref="S159" location="A125256550W" display="A125256550W" xr:uid="{966A14DF-5ECD-4E0B-8425-80E4F9EF6497}"/>
    <hyperlink ref="S174" location="A125244670T" display="A125244670T" xr:uid="{B12CA912-5908-4B5B-BC0C-77EBD31A3D18}"/>
    <hyperlink ref="T144" location="A125228038L" display="A125228038L" xr:uid="{C2063D7F-7B29-48AF-AB06-D15CACCE352A}"/>
    <hyperlink ref="T159" location="A125251798K" display="A125251798K" xr:uid="{1C8EF9AA-EFB1-4E0C-9209-8AEA6D30CB0B}"/>
    <hyperlink ref="T174" location="A125239918R" display="A125239918R" xr:uid="{E9F3C23F-CED1-4244-945D-8121BA075BDA}"/>
    <hyperlink ref="V144" location="A125237542T" display="A125237542T" xr:uid="{B38C3605-1F7C-40BD-9B16-0B565317BA87}"/>
    <hyperlink ref="V159" location="A125261302F" display="A125261302F" xr:uid="{6ACBDC45-32B3-424D-8EBD-6DFD6E651AD0}"/>
    <hyperlink ref="V174" location="A125249422W" display="A125249422W" xr:uid="{DF21D284-F613-4F4A-AA8F-38002F87C735}"/>
    <hyperlink ref="W146" location="A125230418F" display="A125230418F" xr:uid="{CA59C64F-5B7B-4772-B89C-A60A5241992C}"/>
    <hyperlink ref="W161" location="A125254178A" display="A125254178A" xr:uid="{CC728445-AE5B-4B87-831A-88EEBA7C697D}"/>
    <hyperlink ref="W176" location="A125242298W" display="A125242298W" xr:uid="{9D60CE9A-4EC7-4135-910C-22E59E2979A8}"/>
    <hyperlink ref="U146" location="A125235170C" display="A125235170C" xr:uid="{7901BEE2-365E-4680-BCC8-AD146EBEA3DB}"/>
    <hyperlink ref="U161" location="A125258930K" display="A125258930K" xr:uid="{5E2F1B71-F635-45DF-98DB-FDAB9544D04A}"/>
    <hyperlink ref="U176" location="A125247050J" display="A125247050J" xr:uid="{C2EAAAB6-1512-4DF8-9E13-C6143D85B567}"/>
    <hyperlink ref="S146" location="A125232794W" display="A125232794W" xr:uid="{84265F88-A6F1-43B1-ACA9-FE18B170F4A3}"/>
    <hyperlink ref="S161" location="A125256554F" display="A125256554F" xr:uid="{40CD13E3-E092-40F3-8ADC-EA5FDB2DF1EC}"/>
    <hyperlink ref="S176" location="A125244674A" display="A125244674A" xr:uid="{B3896269-781C-406B-84F4-8030B7EBCB5A}"/>
    <hyperlink ref="T146" location="A125228042C" display="A125228042C" xr:uid="{869CA614-2434-4B32-96CD-910AFDF5AEA9}"/>
    <hyperlink ref="T161" location="A125251802R" display="A125251802R" xr:uid="{E4256FB9-F180-4154-9791-B56A6B5FA010}"/>
    <hyperlink ref="T176" location="A125239922F" display="A125239922F" xr:uid="{91F0030E-6D2B-4B9A-950A-28D6627E490C}"/>
    <hyperlink ref="V146" location="A125237546A" display="A125237546A" xr:uid="{0CF14B57-52B8-4359-842E-8C05C2F23731}"/>
    <hyperlink ref="V161" location="A125261306R" display="A125261306R" xr:uid="{A7E421D1-6670-4418-B41A-25B359647C9D}"/>
    <hyperlink ref="V176" location="A125249426F" display="A125249426F" xr:uid="{2EC1791E-9E92-4686-801C-1129DCBA28A2}"/>
    <hyperlink ref="W147" location="A125230402L" display="A125230402L" xr:uid="{7506E076-D95B-43CF-B60F-5D35D3A34C16}"/>
    <hyperlink ref="W162" location="A125254162J" display="A125254162J" xr:uid="{CEA140D7-1CB2-4AEB-8449-D8C8717F539E}"/>
    <hyperlink ref="W177" location="A125242282C" display="A125242282C" xr:uid="{7D23606A-703F-4C31-AF18-3CD964736E83}"/>
    <hyperlink ref="U147" location="A125235154C" display="A125235154C" xr:uid="{55BEDBE6-0E4B-4616-AE47-841E21EC1A22}"/>
    <hyperlink ref="U162" location="A125258914K" display="A125258914K" xr:uid="{BE8B64D2-D4C2-4DE5-B9AC-9167FDA3FD3B}"/>
    <hyperlink ref="U177" location="A125247034J" display="A125247034J" xr:uid="{E64367E3-55F4-4C8E-BCAC-B1A3A86D938E}"/>
    <hyperlink ref="S147" location="A125232778W" display="A125232778W" xr:uid="{DE53B862-61A1-45E0-9D94-131C09EE517E}"/>
    <hyperlink ref="S162" location="A125256538F" display="A125256538F" xr:uid="{1CF65738-7B72-4B66-A7EF-E80B267D7E7D}"/>
    <hyperlink ref="S177" location="A125244658A" display="A125244658A" xr:uid="{44BADB9B-6E58-44CE-9493-AE72A812FCDD}"/>
    <hyperlink ref="T147" location="A125228026C" display="A125228026C" xr:uid="{35C15C2B-924C-4CF0-A8CD-052BAE0E7A00}"/>
    <hyperlink ref="T162" location="A125251786A" display="A125251786A" xr:uid="{4AE7B8E0-8AB2-491D-B450-A02BDEF10720}"/>
    <hyperlink ref="T177" location="A125239906F" display="A125239906F" xr:uid="{AAE74AA9-77C0-4A01-8729-2F9C4A5FF9BA}"/>
    <hyperlink ref="V147" location="A125237530J" display="A125237530J" xr:uid="{0102D703-F5E1-4D45-8EF2-46A986C03C09}"/>
    <hyperlink ref="V162" location="A125261290J" display="A125261290J" xr:uid="{46E855B4-0515-465A-AFB7-BB1B718BF239}"/>
    <hyperlink ref="V177" location="A125249410L" display="A125249410L" xr:uid="{2DDA3AE6-9522-4F19-994B-0FF67CFF67EB}"/>
    <hyperlink ref="W148" location="A125230438R" display="A125230438R" xr:uid="{DFE06DDB-C93D-4646-BD50-F69479735C44}"/>
    <hyperlink ref="W163" location="A125254198K" display="A125254198K" xr:uid="{C959BCF6-603A-45AD-A17C-8BC0A4F67D92}"/>
    <hyperlink ref="W178" location="A125242318V" display="A125242318V" xr:uid="{8C0262D7-E937-418C-9927-76B9908AB790}"/>
    <hyperlink ref="U148" location="A125235190L" display="A125235190L" xr:uid="{41B5EE65-9AA8-4847-B6A5-CECC055A08B7}"/>
    <hyperlink ref="U163" location="A125258950V" display="A125258950V" xr:uid="{B0DF8DA2-53EE-42AD-8742-0E8926D43583}"/>
    <hyperlink ref="U178" location="A125247070T" display="A125247070T" xr:uid="{EFE366CA-C1DA-4483-9BE5-945050D8ABDD}"/>
    <hyperlink ref="S148" location="A125232814V" display="A125232814V" xr:uid="{D2862ADC-7457-471C-A919-1ECFC9F9276B}"/>
    <hyperlink ref="S163" location="A125256574R" display="A125256574R" xr:uid="{A59F916E-7C41-4A75-8D84-28DA7D77196F}"/>
    <hyperlink ref="S178" location="A125244694K" display="A125244694K" xr:uid="{EDDAA18E-0B58-486A-9AD8-CC6EAED870F3}"/>
    <hyperlink ref="T148" location="A125228062L" display="A125228062L" xr:uid="{A229B681-3744-4BE7-B848-F4BC77930F00}"/>
    <hyperlink ref="T163" location="A125251822X" display="A125251822X" xr:uid="{17EAACD6-25EB-4272-A344-DEBFBD4462F9}"/>
    <hyperlink ref="T178" location="A125239942R" display="A125239942R" xr:uid="{82EDEDA9-4FD1-4606-99E0-6A1686DFEB6E}"/>
    <hyperlink ref="V148" location="A125237566K" display="A125237566K" xr:uid="{6F3EC5A9-DC22-44F2-9EAB-66E489FF8BE4}"/>
    <hyperlink ref="V163" location="A125261326X" display="A125261326X" xr:uid="{7CE60A53-70DC-4738-B7B9-BB2CECF057C2}"/>
    <hyperlink ref="V178" location="A125249446R" display="A125249446R" xr:uid="{CCFCDD64-84C7-42BE-95D9-1FB280EAA7BC}"/>
    <hyperlink ref="W149" location="A125230422W" display="A125230422W" xr:uid="{CB2BFDA0-493F-4F58-8453-EE78D9C94790}"/>
    <hyperlink ref="W164" location="A125254182T" display="A125254182T" xr:uid="{2DF75290-28CA-4E7B-B1EF-85F920CAE28A}"/>
    <hyperlink ref="W179" location="A125242302A" display="A125242302A" xr:uid="{8842B2A9-4758-41EA-8552-92637B34BED8}"/>
    <hyperlink ref="U149" location="A125235174L" display="A125235174L" xr:uid="{96B8D585-D58C-4153-88BA-D94B28299695}"/>
    <hyperlink ref="U164" location="A125258934V" display="A125258934V" xr:uid="{C74D9492-0133-40BF-B866-4D38DF1AF075}"/>
    <hyperlink ref="U179" location="A125247054T" display="A125247054T" xr:uid="{591B4E85-6A5A-4E53-A8B1-42D8C319CFFB}"/>
    <hyperlink ref="S149" location="A125232798F" display="A125232798F" xr:uid="{D5388931-03B3-48D1-BA73-01217DC8370B}"/>
    <hyperlink ref="S164" location="A125256558R" display="A125256558R" xr:uid="{19657AF7-ED7C-49D5-B2B0-F5DEA31609F0}"/>
    <hyperlink ref="S179" location="A125244678K" display="A125244678K" xr:uid="{40E4CBEF-C218-459A-9534-895188468D18}"/>
    <hyperlink ref="T149" location="A125228046L" display="A125228046L" xr:uid="{3EE4AE96-011D-4C54-AB60-9931909F69AE}"/>
    <hyperlink ref="T164" location="A125251806X" display="A125251806X" xr:uid="{2C908116-30F2-407F-B221-6456F09F045A}"/>
    <hyperlink ref="T179" location="A125239926R" display="A125239926R" xr:uid="{28872B32-288F-4A32-847C-7B85EE542888}"/>
    <hyperlink ref="V149" location="A125237550T" display="A125237550T" xr:uid="{BF9B3F04-5DEE-4BC7-82AA-21704B78A3D5}"/>
    <hyperlink ref="V164" location="A125261310F" display="A125261310F" xr:uid="{EE204988-6ABE-4F71-B85E-145323060C17}"/>
    <hyperlink ref="V179" location="A125249430W" display="A125249430W" xr:uid="{74EB44F5-0F6D-401E-A742-4CAEDE32EBAB}"/>
    <hyperlink ref="AB150" location="A125230486J" display="A125230486J" xr:uid="{0CA83454-6856-44D7-8055-B799D90BCDAB}"/>
    <hyperlink ref="AB165" location="A125254246T" display="A125254246T" xr:uid="{2D3BE7C2-FAB2-4C01-B192-3F69BBE97D93}"/>
    <hyperlink ref="AB180" location="A125242366L" display="A125242366L" xr:uid="{BF3456EA-310C-4E10-8BF4-CC1593C2C67B}"/>
    <hyperlink ref="Z150" location="A125235238L" display="A125235238L" xr:uid="{89347D79-A6C8-40EC-8A94-0375F2B87FE5}"/>
    <hyperlink ref="Z165" location="A125258998F" display="A125258998F" xr:uid="{FF86496C-F3A0-4342-BCF2-B867B41C02B7}"/>
    <hyperlink ref="Z180" location="A125247118T" display="A125247118T" xr:uid="{F0C84762-1D83-430A-AE68-7BD866AA00C6}"/>
    <hyperlink ref="X150" location="A125232862L" display="A125232862L" xr:uid="{CC5BE56F-9212-4201-8A0E-7250DB532CD2}"/>
    <hyperlink ref="X165" location="A125256622W" display="A125256622W" xr:uid="{4DC43848-53DD-4F9B-B234-9A7F9C378820}"/>
    <hyperlink ref="X180" location="A125244742T" display="A125244742T" xr:uid="{D2392149-0717-4CFA-A1FC-F9850FA3C3A8}"/>
    <hyperlink ref="Y150" location="A125228110V" display="A125228110V" xr:uid="{93D9A462-B717-4250-8DB3-82433369582A}"/>
    <hyperlink ref="Y165" location="A125251870T" display="A125251870T" xr:uid="{AECD129A-A879-481B-8EE3-E0DD52187BE6}"/>
    <hyperlink ref="Y180" location="A125239990J" display="A125239990J" xr:uid="{2E326E06-0D1D-4134-BB31-C3F2818BBE68}"/>
    <hyperlink ref="AA150" location="A125237614T" display="A125237614T" xr:uid="{DF88BB4C-7EF4-45BA-9546-13BC2A74662E}"/>
    <hyperlink ref="AA165" location="A125261374T" display="A125261374T" xr:uid="{1672951B-E582-4087-BA12-53325421B385}"/>
    <hyperlink ref="AA180" location="A125249494J" display="A125249494J" xr:uid="{6F2F8801-3892-4F72-8033-896068639631}"/>
    <hyperlink ref="AB138" location="A125230470R" display="A125230470R" xr:uid="{B9B126A7-12F6-444F-A163-1F18247FF131}"/>
    <hyperlink ref="AB153" location="A125254230X" display="A125254230X" xr:uid="{CCA6F2AC-5F78-4C0A-B654-E0F4820A0EC0}"/>
    <hyperlink ref="AB168" location="A125242350V" display="A125242350V" xr:uid="{4CA0902E-CEA6-4732-BC91-05F617AE14AA}"/>
    <hyperlink ref="Z138" location="A125235222V" display="A125235222V" xr:uid="{0139DED5-0C40-4F0B-94EC-4ABB112A8813}"/>
    <hyperlink ref="Z153" location="A125258982L" display="A125258982L" xr:uid="{92E3D38F-7881-41B6-A39A-3FB1C43C8D6A}"/>
    <hyperlink ref="Z168" location="A125247102X" display="A125247102X" xr:uid="{06CA87E2-639D-46A6-979C-49BCC5ECB381}"/>
    <hyperlink ref="X138" location="A125232846L" display="A125232846L" xr:uid="{F0CA7014-5505-4918-B0DE-63AC09B4EBD9}"/>
    <hyperlink ref="X153" location="A125256606W" display="A125256606W" xr:uid="{0522C1E5-072D-4C56-86A6-E9D6EA26D5A6}"/>
    <hyperlink ref="X168" location="A125244726T" display="A125244726T" xr:uid="{D34D4A0E-2BC6-4DBD-BC3B-E14B387017A8}"/>
    <hyperlink ref="Y138" location="A125228094F" display="A125228094F" xr:uid="{5397538F-AB7D-4FDB-9874-CC40BDEB11C4}"/>
    <hyperlink ref="Y153" location="A125251854T" display="A125251854T" xr:uid="{2070B43C-16AC-4798-BF6C-E1304C6D0CB5}"/>
    <hyperlink ref="Y168" location="A125239974J" display="A125239974J" xr:uid="{CD144B7B-A767-4E55-BEB7-ABE7D71CC1B4}"/>
    <hyperlink ref="AA138" location="A125237598C" display="A125237598C" xr:uid="{9183E97D-FBB6-4524-A455-14F88BFB3306}"/>
    <hyperlink ref="AA153" location="A125261358T" display="A125261358T" xr:uid="{D7380376-B2B3-42E0-94F9-B15EE8A737F6}"/>
    <hyperlink ref="AA168" location="A125249478J" display="A125249478J" xr:uid="{6405F87C-49D6-498C-A191-E83A6A38FAB9}"/>
    <hyperlink ref="AB139" location="A125230450F" display="A125230450F" xr:uid="{016195C7-8E5E-4910-B995-07AA98B62E6E}"/>
    <hyperlink ref="AB154" location="A125254210R" display="A125254210R" xr:uid="{1C2A6834-4821-4629-B4C5-0386CB3E8D84}"/>
    <hyperlink ref="AB169" location="A125242330K" display="A125242330K" xr:uid="{A7F1F21B-999E-48C0-8D8B-7FCA37BC1E89}"/>
    <hyperlink ref="Z139" location="A125235202K" display="A125235202K" xr:uid="{DEFE18F4-C10B-4BDF-BD6B-3DC89AC9E41D}"/>
    <hyperlink ref="Z154" location="A125258962C" display="A125258962C" xr:uid="{A36DF935-208C-425D-A072-C7A75E0FD582}"/>
    <hyperlink ref="Z169" location="A125247082A" display="A125247082A" xr:uid="{AD977A0F-F7E1-464D-A6E9-563416717D48}"/>
    <hyperlink ref="X139" location="A125232826C" display="A125232826C" xr:uid="{DEFE5513-367A-4D56-8BBA-BDCCDF7F81D7}"/>
    <hyperlink ref="X154" location="A125256586X" display="A125256586X" xr:uid="{0AF53EEF-AE27-40D2-A88D-555503B2204C}"/>
    <hyperlink ref="X169" location="A125244706J" display="A125244706J" xr:uid="{02DEB3C6-6EF9-4586-AAA5-5D476E9ECCE1}"/>
    <hyperlink ref="Y139" location="A125228074W" display="A125228074W" xr:uid="{0D712198-6393-4AE9-8F1C-9584D8435573}"/>
    <hyperlink ref="Y154" location="A125251834J" display="A125251834J" xr:uid="{67736CC6-6199-4F41-B186-50C4106B977A}"/>
    <hyperlink ref="Y169" location="A125239954X" display="A125239954X" xr:uid="{AE671677-B0D7-43B3-93A7-8957B8C5CA27}"/>
    <hyperlink ref="AA139" location="A125237578V" display="A125237578V" xr:uid="{9C31D71D-860D-49B0-8F48-46D9E98913A6}"/>
    <hyperlink ref="AA154" location="A125261338J" display="A125261338J" xr:uid="{0ED729E6-CA8C-40F0-88FE-391A0D1B40A2}"/>
    <hyperlink ref="AA169" location="A125249458X" display="A125249458X" xr:uid="{47F15C64-3D3F-42D9-8D2C-9B6FCFE41EA0}"/>
    <hyperlink ref="AB141" location="A125230474X" display="A125230474X" xr:uid="{F53832D4-E1E7-4902-98FD-53951E08319F}"/>
    <hyperlink ref="AB156" location="A125254234J" display="A125254234J" xr:uid="{B8095750-548B-4F52-B668-CEEB98C2903B}"/>
    <hyperlink ref="AB171" location="A125242354C" display="A125242354C" xr:uid="{EF88945C-9C88-40E0-A2AD-F129DC536EC6}"/>
    <hyperlink ref="Z141" location="A125235226C" display="A125235226C" xr:uid="{D3C374B5-2F43-432D-9445-B8E165C1E543}"/>
    <hyperlink ref="Z156" location="A125258986W" display="A125258986W" xr:uid="{0065FBF3-7AFA-486D-925A-62E0AE423DB6}"/>
    <hyperlink ref="Z171" location="A125247106J" display="A125247106J" xr:uid="{D09B1B6D-77B9-4946-9663-BBF2B4C6FAB9}"/>
    <hyperlink ref="X141" location="A125232850C" display="A125232850C" xr:uid="{14B53294-B7B1-4F5A-AA73-4AB3902EB0F6}"/>
    <hyperlink ref="X156" location="A125256610L" display="A125256610L" xr:uid="{7C43B898-BBEC-46B9-833B-7FE2457A02A7}"/>
    <hyperlink ref="X171" location="A125244730J" display="A125244730J" xr:uid="{5135115C-0119-4FC3-88D6-DC6942DB6D8D}"/>
    <hyperlink ref="Y141" location="A125228098R" display="A125228098R" xr:uid="{4F773338-7267-4B99-89B2-D2F068F087F3}"/>
    <hyperlink ref="Y156" location="A125251858A" display="A125251858A" xr:uid="{1C740347-C668-4E55-B5D8-B70EF9D6C614}"/>
    <hyperlink ref="Y171" location="A125239978T" display="A125239978T" xr:uid="{D5636A2A-AD44-4188-91A6-354C1FD39160}"/>
    <hyperlink ref="AA141" location="A125237602J" display="A125237602J" xr:uid="{74A6CF27-620E-401F-9A8B-9DCF71DC7F94}"/>
    <hyperlink ref="AA156" location="A125261362J" display="A125261362J" xr:uid="{AE916A86-EA1F-41D1-8E89-D58256F3A41D}"/>
    <hyperlink ref="AA171" location="A125249482X" display="A125249482X" xr:uid="{8DBF258E-BCAF-4F32-A8FE-93C6B5D3D887}"/>
    <hyperlink ref="AB142" location="A125230478J" display="A125230478J" xr:uid="{E08D8E65-1305-4EE7-907F-313FCCC81E45}"/>
    <hyperlink ref="AB157" location="A125254238T" display="A125254238T" xr:uid="{07ADA04B-BC9B-4441-ADCD-140B6611A06E}"/>
    <hyperlink ref="AB172" location="A125242358L" display="A125242358L" xr:uid="{B0C1E13D-F515-4015-B72D-436A0EDEB3D4}"/>
    <hyperlink ref="Z142" location="A125235230V" display="A125235230V" xr:uid="{071387FC-3C76-43AF-B424-2B583970E5C6}"/>
    <hyperlink ref="Z157" location="A125258990L" display="A125258990L" xr:uid="{D624FE33-7E59-4918-A040-A71FC1600E15}"/>
    <hyperlink ref="Z172" location="A125247110X" display="A125247110X" xr:uid="{B35A625D-0524-44BD-A726-3612E77D3EAD}"/>
    <hyperlink ref="X142" location="A125232854L" display="A125232854L" xr:uid="{401609A5-84F0-4C31-B72B-B37668D23AE0}"/>
    <hyperlink ref="X157" location="A125256614W" display="A125256614W" xr:uid="{78509550-FE18-413C-8A77-27F3DE08461A}"/>
    <hyperlink ref="X172" location="A125244734T" display="A125244734T" xr:uid="{F4CE8F5E-B266-4A9C-9B05-B65C5F1EC239}"/>
    <hyperlink ref="Y142" location="A125228102V" display="A125228102V" xr:uid="{3EEA1D09-073C-472E-BB84-C9F16FE636C4}"/>
    <hyperlink ref="Y157" location="A125251862T" display="A125251862T" xr:uid="{6A136023-06BD-4BB5-8223-D77D8A396F2B}"/>
    <hyperlink ref="Y172" location="A125239982J" display="A125239982J" xr:uid="{067E1EA9-8213-44B3-AB56-C6F46FD43907}"/>
    <hyperlink ref="AA142" location="A125237606T" display="A125237606T" xr:uid="{8FC853A4-947B-46A2-807A-408B2A0A17E9}"/>
    <hyperlink ref="AA157" location="A125261366T" display="A125261366T" xr:uid="{F15E2671-A099-4CE5-878F-9B2E56B34583}"/>
    <hyperlink ref="AA172" location="A125249486J" display="A125249486J" xr:uid="{55A21819-46B6-45B6-93E8-C65E4CE948A6}"/>
    <hyperlink ref="AB143" location="A125230454R" display="A125230454R" xr:uid="{6C2A8397-99EF-45F7-AFD5-9A1AEE620DEF}"/>
    <hyperlink ref="AB158" location="A125254214X" display="A125254214X" xr:uid="{2E6A5C97-820D-40C8-A15F-838BEB3A0AD2}"/>
    <hyperlink ref="AB173" location="A125242334V" display="A125242334V" xr:uid="{0493C573-3671-42B9-9E23-66931C77B74A}"/>
    <hyperlink ref="Z143" location="A125235206V" display="A125235206V" xr:uid="{4009849B-8549-4772-93F7-7909E13996BE}"/>
    <hyperlink ref="Z158" location="A125258966L" display="A125258966L" xr:uid="{9ABFCA75-87D5-4184-A9D4-8D9938E7D69B}"/>
    <hyperlink ref="Z173" location="A125247086K" display="A125247086K" xr:uid="{80A1B8F4-8886-4668-9010-70C10C6DFAEC}"/>
    <hyperlink ref="X143" location="A125232830V" display="A125232830V" xr:uid="{14B89987-1DA5-41EB-A493-0C139513B2C4}"/>
    <hyperlink ref="X158" location="A125256590R" display="A125256590R" xr:uid="{4FE58372-3C06-4D2A-9BD9-A86AE225F64C}"/>
    <hyperlink ref="X173" location="A125244710X" display="A125244710X" xr:uid="{E02DAF28-64DE-41A0-B599-536DFA6E4466}"/>
    <hyperlink ref="Y143" location="A125228078F" display="A125228078F" xr:uid="{FA227BC9-8639-44FC-8C34-84D6FD0A16F4}"/>
    <hyperlink ref="Y158" location="A125251838T" display="A125251838T" xr:uid="{BCFD98B9-34D6-4765-B894-8C9572C0A745}"/>
    <hyperlink ref="Y173" location="A125239958J" display="A125239958J" xr:uid="{2B8F84A6-85EB-449D-8D49-D2C1D81D6102}"/>
    <hyperlink ref="AA143" location="A125237582K" display="A125237582K" xr:uid="{B7120A65-4E2A-4A1B-95E4-0C10AB86E8D9}"/>
    <hyperlink ref="AA158" location="A125261342X" display="A125261342X" xr:uid="{66F9B3FA-3267-4AA8-AFBF-3C4B7AC2E6F7}"/>
    <hyperlink ref="AA173" location="A125249462R" display="A125249462R" xr:uid="{B7B88462-7F5D-485F-88FA-2C79078D8577}"/>
    <hyperlink ref="AB144" location="A125230458X" display="A125230458X" xr:uid="{0185907E-58A3-463F-85C9-DDF7937F4980}"/>
    <hyperlink ref="AB159" location="A125254218J" display="A125254218J" xr:uid="{30D8366F-06D4-4994-8CFE-1D36BAF32052}"/>
    <hyperlink ref="AB174" location="A125242338C" display="A125242338C" xr:uid="{DDA9549D-C8F3-46EE-ACF1-E46ADDF2C755}"/>
    <hyperlink ref="Z144" location="A125235210K" display="A125235210K" xr:uid="{1097A282-A58B-4C71-B291-C32718BF1656}"/>
    <hyperlink ref="Z159" location="A125258970C" display="A125258970C" xr:uid="{91C5989A-F645-4A14-A163-E1BC1AB3001E}"/>
    <hyperlink ref="Z174" location="A125247090A" display="A125247090A" xr:uid="{EC23080B-B705-47F5-BB21-F98FFCAF382C}"/>
    <hyperlink ref="X144" location="A125232834C" display="A125232834C" xr:uid="{CB9AC166-6BAF-47E6-A852-EE8B8219FA21}"/>
    <hyperlink ref="X159" location="A125256594X" display="A125256594X" xr:uid="{841FE004-6E12-4913-9DBA-DFACF7BEEBAE}"/>
    <hyperlink ref="X174" location="A125244714J" display="A125244714J" xr:uid="{F4FDABBF-2638-4BC7-8CEB-94EDDB9FB4FF}"/>
    <hyperlink ref="Y144" location="A125228082W" display="A125228082W" xr:uid="{AE991C11-893F-4B29-8BE9-531DDCC7952D}"/>
    <hyperlink ref="Y159" location="A125251842J" display="A125251842J" xr:uid="{A641D75D-EC1F-4BFA-BF96-70A9D465DDA3}"/>
    <hyperlink ref="Y174" location="A125239962X" display="A125239962X" xr:uid="{C0C286F4-0EB6-40D6-B905-4DEA43FFC778}"/>
    <hyperlink ref="AA144" location="A125237586V" display="A125237586V" xr:uid="{FFACFA70-B8F2-458B-9B1B-A182FE54ADAA}"/>
    <hyperlink ref="AA159" location="A125261346J" display="A125261346J" xr:uid="{9997BF86-B1E7-48EB-954F-3AEE23E7B625}"/>
    <hyperlink ref="AA174" location="A125249466X" display="A125249466X" xr:uid="{1F954C7A-AB09-40AE-B059-5CBFF2915E83}"/>
    <hyperlink ref="AB146" location="A125230462R" display="A125230462R" xr:uid="{6578EF41-8233-4144-ACB0-2E77EBCF2BA5}"/>
    <hyperlink ref="AB161" location="A125254222X" display="A125254222X" xr:uid="{FE204115-9FF6-4B1D-AD1B-4E560DDA343B}"/>
    <hyperlink ref="AB176" location="A125242342V" display="A125242342V" xr:uid="{74F7C709-5531-4D21-B9F7-9DC1AB411B88}"/>
    <hyperlink ref="Z146" location="A125235214V" display="A125235214V" xr:uid="{D801DEE6-B887-4642-AA94-4744FC92CB91}"/>
    <hyperlink ref="Z161" location="A125258974L" display="A125258974L" xr:uid="{EA3A14B5-85FB-432F-A5E7-7764F617C545}"/>
    <hyperlink ref="Z176" location="A125247094K" display="A125247094K" xr:uid="{745E5C43-70DF-4DA5-B90F-60C492282D21}"/>
    <hyperlink ref="X146" location="A125232838L" display="A125232838L" xr:uid="{C0F47037-8996-4C60-9E62-4D933741F3D4}"/>
    <hyperlink ref="X161" location="A125256598J" display="A125256598J" xr:uid="{FCCFD2B4-6A61-4146-A209-4C1403154D20}"/>
    <hyperlink ref="X176" location="A125244718T" display="A125244718T" xr:uid="{622066D4-8661-432E-83DA-B712DF3D05EF}"/>
    <hyperlink ref="Y146" location="A125228086F" display="A125228086F" xr:uid="{674CA6D0-3B94-451E-9968-492977C3E6BB}"/>
    <hyperlink ref="Y161" location="A125251846T" display="A125251846T" xr:uid="{773C9DAC-D171-4BC1-B874-23CF9061CFFA}"/>
    <hyperlink ref="Y176" location="A125239966J" display="A125239966J" xr:uid="{F0C5FA2D-05BB-4B37-BDE0-21FC648016AA}"/>
    <hyperlink ref="AA146" location="A125237590K" display="A125237590K" xr:uid="{8798735D-9B90-4724-BD21-6AB1156D51BC}"/>
    <hyperlink ref="AA161" location="A125261350X" display="A125261350X" xr:uid="{080FF205-50A1-4805-A05B-C92B52797295}"/>
    <hyperlink ref="AA176" location="A125249470R" display="A125249470R" xr:uid="{2C038DDA-0B09-4682-89D1-3DB611C1BE9F}"/>
    <hyperlink ref="AB147" location="A125230446R" display="A125230446R" xr:uid="{72FE5570-5715-4907-A017-8287FA0BFEE1}"/>
    <hyperlink ref="AB162" location="A125254206X" display="A125254206X" xr:uid="{EE901B1F-80A3-4D98-89FF-403EF32F0A18}"/>
    <hyperlink ref="AB177" location="A125242326V" display="A125242326V" xr:uid="{1823CFAA-FF53-4D64-AC03-F61B3CECE4D3}"/>
    <hyperlink ref="Z147" location="A125235198F" display="A125235198F" xr:uid="{EC70133E-37FE-45D8-A05B-BB21B71DC44F}"/>
    <hyperlink ref="Z162" location="A125258958L" display="A125258958L" xr:uid="{7A18F11D-A8BB-4583-B7EB-4F873E9AA94B}"/>
    <hyperlink ref="Z177" location="A125247078K" display="A125247078K" xr:uid="{3887637D-1FF6-4BE1-8B72-33B48F7757EF}"/>
    <hyperlink ref="X147" location="A125232822V" display="A125232822V" xr:uid="{C1C37EA9-4ABC-4CA8-B2EB-80A538EAD167}"/>
    <hyperlink ref="X162" location="A125256582R" display="A125256582R" xr:uid="{64899BD8-2829-409B-BF8E-CDE0C2BB220E}"/>
    <hyperlink ref="X177" location="A125244702X" display="A125244702X" xr:uid="{FCC580D3-FD9A-4FCE-AC2A-0DE54034E503}"/>
    <hyperlink ref="Y147" location="A125228070L" display="A125228070L" xr:uid="{550A3ECE-2E0B-4A45-88A4-A630E446B94F}"/>
    <hyperlink ref="Y162" location="A125251830X" display="A125251830X" xr:uid="{B8C52995-0EDA-4526-A451-E9075F249796}"/>
    <hyperlink ref="Y177" location="A125239950R" display="A125239950R" xr:uid="{E4BB068E-9CE0-4098-9D67-95C9FD9364FD}"/>
    <hyperlink ref="AA147" location="A125237574K" display="A125237574K" xr:uid="{7DCD440D-C892-4A1A-A661-CF8D7EB73FF6}"/>
    <hyperlink ref="AA162" location="A125261334X" display="A125261334X" xr:uid="{5C28D4B9-F47D-44E5-B884-01AC0DB94D4D}"/>
    <hyperlink ref="AA177" location="A125249454R" display="A125249454R" xr:uid="{33C45A1D-EC1A-4216-BB14-4D2F40D00D1C}"/>
    <hyperlink ref="AB148" location="A125230482X" display="A125230482X" xr:uid="{5E4C6860-934F-4CAB-BEC4-0896B1B53A76}"/>
    <hyperlink ref="AB163" location="A125254242J" display="A125254242J" xr:uid="{8B6A8062-E26C-417C-94C3-D32010925176}"/>
    <hyperlink ref="AB178" location="A125242362C" display="A125242362C" xr:uid="{D130407A-BFA0-4DF5-A63E-4D85618C4599}"/>
    <hyperlink ref="Z148" location="A125235234C" display="A125235234C" xr:uid="{3E4360ED-674D-472F-98B7-FB86B9E26D9C}"/>
    <hyperlink ref="Z163" location="A125258994W" display="A125258994W" xr:uid="{31C2A39B-C503-4EB9-94C7-67A89F2914E2}"/>
    <hyperlink ref="Z178" location="A125247114J" display="A125247114J" xr:uid="{44A0197B-C772-4FBA-972C-C57F61169DAA}"/>
    <hyperlink ref="X148" location="A125232858W" display="A125232858W" xr:uid="{EA66C26C-728F-4917-B66A-4BC34B07ED7D}"/>
    <hyperlink ref="X163" location="A125256618F" display="A125256618F" xr:uid="{9AA98725-730D-436C-BF27-6DCE8C7B216F}"/>
    <hyperlink ref="X178" location="A125244738A" display="A125244738A" xr:uid="{330BDA8A-9DBE-4922-B74E-27588EDCB5EF}"/>
    <hyperlink ref="Y148" location="A125228106C" display="A125228106C" xr:uid="{0FD9AA17-9E54-463D-9FA1-905E783B0FB0}"/>
    <hyperlink ref="Y163" location="A125251866A" display="A125251866A" xr:uid="{7CBE8A93-0BA9-448D-AD0B-45F7DC1A5DEB}"/>
    <hyperlink ref="Y178" location="A125239986T" display="A125239986T" xr:uid="{D0749009-6EB8-4F15-9898-90963C2A683A}"/>
    <hyperlink ref="AA148" location="A125237610J" display="A125237610J" xr:uid="{2EA0254C-D69B-4C53-9F81-123FDBD90BE8}"/>
    <hyperlink ref="AA163" location="A125261370J" display="A125261370J" xr:uid="{CE69E3B3-BD43-4B23-8D3D-D0C6FF4087EC}"/>
    <hyperlink ref="AA178" location="A125249490X" display="A125249490X" xr:uid="{5281B652-184A-4DA2-A945-877C2F5EC717}"/>
    <hyperlink ref="AB149" location="A125230466X" display="A125230466X" xr:uid="{94C7A259-663D-4C94-B5DF-2574DAA3793F}"/>
    <hyperlink ref="AB164" location="A125254226J" display="A125254226J" xr:uid="{5C5398A5-96F1-476B-9C16-F5370057E7BE}"/>
    <hyperlink ref="AB179" location="A125242346C" display="A125242346C" xr:uid="{F89DD022-6611-4180-A1DF-AB25EAD5B628}"/>
    <hyperlink ref="Z149" location="A125235218C" display="A125235218C" xr:uid="{C2210104-F4CE-426B-9419-76BB11BC2753}"/>
    <hyperlink ref="Z164" location="A125258978W" display="A125258978W" xr:uid="{E53D33BC-AF46-4DA7-A4B3-7BF8AA96E053}"/>
    <hyperlink ref="Z179" location="A125247098V" display="A125247098V" xr:uid="{079CC1CD-8716-4C2A-A4E0-2F51515825ED}"/>
    <hyperlink ref="X149" location="A125232842C" display="A125232842C" xr:uid="{9FC25003-455C-4B96-80DD-DA72EA692F0D}"/>
    <hyperlink ref="X164" location="A125256602L" display="A125256602L" xr:uid="{0D4CD2DE-EB77-44C8-B851-C8C6D1919B12}"/>
    <hyperlink ref="X179" location="A125244722J" display="A125244722J" xr:uid="{97440882-9783-4325-9025-82DCB67C2BA3}"/>
    <hyperlink ref="Y149" location="A125228090W" display="A125228090W" xr:uid="{ECB6A356-EE13-461C-B2C5-F8D8260B6018}"/>
    <hyperlink ref="Y164" location="A125251850J" display="A125251850J" xr:uid="{07EE2E55-B728-4A07-BE41-43FED6BF9540}"/>
    <hyperlink ref="Y179" location="A125239970X" display="A125239970X" xr:uid="{8A829325-B2F2-4C3D-AAEB-488E0C56BB27}"/>
    <hyperlink ref="AA149" location="A125237594V" display="A125237594V" xr:uid="{C014855A-B5B3-4E8A-8043-848220CED6D4}"/>
    <hyperlink ref="AA164" location="A125261354J" display="A125261354J" xr:uid="{3843C2EB-A434-40DA-A46E-8B95B6392E2F}"/>
    <hyperlink ref="AA179" location="A125249474X" display="A125249474X" xr:uid="{D6AFE8EC-537B-48DB-AC59-467C58A554E8}"/>
    <hyperlink ref="AG150" location="A125230266F" display="A125230266F" xr:uid="{87D9AA57-5265-4CFD-8ED2-0FD8DC6DA264}"/>
    <hyperlink ref="AG165" location="A125254026R" display="A125254026R" xr:uid="{777DC30A-89C0-4340-9550-A2603C36AC5B}"/>
    <hyperlink ref="AG180" location="A125242146K" display="A125242146K" xr:uid="{CDC34E65-C9EE-4DF0-A282-6310B3FAED17}"/>
    <hyperlink ref="AE150" location="A125235018K" display="A125235018K" xr:uid="{67B639A6-1C97-455D-A149-1025E7101D0A}"/>
    <hyperlink ref="AE165" location="A125258778C" display="A125258778C" xr:uid="{BC2213D5-CE54-4105-80C7-004092D1563E}"/>
    <hyperlink ref="AE180" location="A125246898X" display="A125246898X" xr:uid="{FD1AE39E-F8B0-455D-B52E-FD2BBE7B2821}"/>
    <hyperlink ref="AC150" location="A125232642K" display="A125232642K" xr:uid="{71774FD5-E2D3-4931-9A97-F7BC29E576F3}"/>
    <hyperlink ref="AC165" location="A125256402V" display="A125256402V" xr:uid="{2E190C21-9F28-4AA2-88CA-1DCC6FD69FF8}"/>
    <hyperlink ref="AC180" location="A125244522R" display="A125244522R" xr:uid="{55019127-4D03-4C37-9D13-CD8DA4FAEAD4}"/>
    <hyperlink ref="AD150" location="A125227890A" display="A125227890A" xr:uid="{37C053A2-683E-49A6-9FC5-F05E419ED6C6}"/>
    <hyperlink ref="AD165" location="A125251650R" display="A125251650R" xr:uid="{E60FC4B4-EF2C-48C8-82B2-E78A7C9A24E1}"/>
    <hyperlink ref="AD180" location="A125239770F" display="A125239770F" xr:uid="{F1BDF7A1-E5FC-46EA-A8B7-E160FD9FB356}"/>
    <hyperlink ref="AF150" location="A125237394A" display="A125237394A" xr:uid="{6597628A-4561-4F2F-B08E-5FF3F6669B74}"/>
    <hyperlink ref="AF165" location="A125261154R" display="A125261154R" xr:uid="{14445E4B-D50D-4D4D-8162-F0EAB6E1D16A}"/>
    <hyperlink ref="AF180" location="A125249274F" display="A125249274F" xr:uid="{3543FBE8-3C54-42E9-8D86-E7A445C378BE}"/>
    <hyperlink ref="AG138" location="A125230250L" display="A125230250L" xr:uid="{0A8DB172-0C5E-421B-B87D-969D96832275}"/>
    <hyperlink ref="AG153" location="A125254010W" display="A125254010W" xr:uid="{7F758CC7-D12F-4334-A981-C0C61C0B44E8}"/>
    <hyperlink ref="AG168" location="A125242130T" display="A125242130T" xr:uid="{3C113E6E-06EB-4149-96B9-576C34DC663E}"/>
    <hyperlink ref="AE138" location="A125235002T" display="A125235002T" xr:uid="{DBC2E960-E5CB-4F23-BC58-A42C071F2109}"/>
    <hyperlink ref="AE153" location="A125258762K" display="A125258762K" xr:uid="{2268A44E-A20B-4E63-AF4B-D4DE7412CF54}"/>
    <hyperlink ref="AE168" location="A125246882F" display="A125246882F" xr:uid="{7B661250-967B-4F9A-B5CF-5C93B166CBDB}"/>
    <hyperlink ref="AC138" location="A125232626K" display="A125232626K" xr:uid="{005142EB-512F-4D20-B9FF-BC4DDF871191}"/>
    <hyperlink ref="AC153" location="A125256386F" display="A125256386F" xr:uid="{6973F15F-E41B-4931-BA02-5EF0DEB78E6E}"/>
    <hyperlink ref="AC168" location="A125244506R" display="A125244506R" xr:uid="{0B890AFA-BA5A-4E4A-A892-43D5FB10D9DB}"/>
    <hyperlink ref="AD138" location="A125227874A" display="A125227874A" xr:uid="{F11BDF49-77A0-443C-9AD8-B427546EF12C}"/>
    <hyperlink ref="AD153" location="A125251634R" display="A125251634R" xr:uid="{FA750567-BACB-4DA1-93C6-E11F860B1B73}"/>
    <hyperlink ref="AD168" location="A125239754F" display="A125239754F" xr:uid="{CB148F5F-0392-499F-872A-365911716AD0}"/>
    <hyperlink ref="AF138" location="A125237378A" display="A125237378A" xr:uid="{4ED3A362-9FE3-4040-87EE-C6DBDC2CE292}"/>
    <hyperlink ref="AF153" location="A125261138R" display="A125261138R" xr:uid="{981ABEE3-C4D5-4FED-810A-6D05CE55A43A}"/>
    <hyperlink ref="AF168" location="A125249258F" display="A125249258F" xr:uid="{2F264C4E-29BF-44E7-AAB6-7C0947021033}"/>
    <hyperlink ref="AG139" location="A125230230C" display="A125230230C" xr:uid="{10D7FED0-4769-4A3F-A1C9-75A465669EB1}"/>
    <hyperlink ref="AG154" location="A125253990W" display="A125253990W" xr:uid="{948AB2B5-C176-4E4A-8969-0D0746800DED}"/>
    <hyperlink ref="AG169" location="A125242110J" display="A125242110J" xr:uid="{6B2DE21E-5976-4A66-AEB8-09AE0849EB51}"/>
    <hyperlink ref="AE139" location="A125234982T" display="A125234982T" xr:uid="{0CDAC320-B982-45ED-97E2-7F332FCE7BB5}"/>
    <hyperlink ref="AE154" location="A125258742A" display="A125258742A" xr:uid="{4D232DFF-FB13-4342-8F86-39E92CE148C1}"/>
    <hyperlink ref="AE169" location="A125246862W" display="A125246862W" xr:uid="{2937ECD9-AE9C-4A2E-9F23-48F889B1C84C}"/>
    <hyperlink ref="AC139" location="A125232606A" display="A125232606A" xr:uid="{BE19221E-515F-45F5-91D1-BC3A31FE8FBA}"/>
    <hyperlink ref="AC154" location="A125256366W" display="A125256366W" xr:uid="{48C02CCD-55F7-4323-9AFF-3FBA15575B3A}"/>
    <hyperlink ref="AC169" location="A125244486T" display="A125244486T" xr:uid="{11CF34F2-C28B-42FE-AA2C-EB14BA1A9D86}"/>
    <hyperlink ref="AD139" location="A125227854T" display="A125227854T" xr:uid="{ABF07FA7-BF24-46A3-9A25-AEAAC1EF8E8A}"/>
    <hyperlink ref="AD154" location="A125251614F" display="A125251614F" xr:uid="{C008CDC3-014A-4ABF-9E67-39FE98546CBD}"/>
    <hyperlink ref="AD169" location="A125239734W" display="A125239734W" xr:uid="{5D3B58E4-28E2-4382-981B-5CD008AD8A0F}"/>
    <hyperlink ref="AF139" location="A125237358T" display="A125237358T" xr:uid="{7F23ADA4-F17F-4281-9975-95C822725D66}"/>
    <hyperlink ref="AF154" location="A125261118F" display="A125261118F" xr:uid="{2D6062FA-F101-4C69-85E6-2CBB3CD1D56A}"/>
    <hyperlink ref="AF169" location="A125249238W" display="A125249238W" xr:uid="{2171B253-12A0-4D04-B7F4-36B9FF51A7C2}"/>
    <hyperlink ref="AG141" location="A125230254W" display="A125230254W" xr:uid="{3E6498FA-7753-4F7F-886B-6A7412F36290}"/>
    <hyperlink ref="AG156" location="A125254014F" display="A125254014F" xr:uid="{FE57C77D-3D78-492A-BCB9-2E13E0B819F3}"/>
    <hyperlink ref="AG171" location="A125242134A" display="A125242134A" xr:uid="{3D0D8393-AE64-42DA-A810-28891C54AEE1}"/>
    <hyperlink ref="AE141" location="A125235006A" display="A125235006A" xr:uid="{9338068C-A199-4365-A6D4-9D63C0F4A4E5}"/>
    <hyperlink ref="AE156" location="A125258766V" display="A125258766V" xr:uid="{8F78E685-4B4F-492A-AD0C-DFDDA71769F8}"/>
    <hyperlink ref="AE171" location="A125246886R" display="A125246886R" xr:uid="{05AC5993-EE9A-4D36-BA26-A97D89BB89AC}"/>
    <hyperlink ref="AC141" location="A125232630A" display="A125232630A" xr:uid="{466E5AB5-75A2-4AF3-BEB7-4358CF1363C1}"/>
    <hyperlink ref="AC156" location="A125256390W" display="A125256390W" xr:uid="{D5709783-E0B3-4DB1-9D5A-021469A978DB}"/>
    <hyperlink ref="AC171" location="A125244510F" display="A125244510F" xr:uid="{C81263AB-6993-458A-9EBA-E726284E6E70}"/>
    <hyperlink ref="AD141" location="A125227878K" display="A125227878K" xr:uid="{A5C57DCC-FACF-4B67-BFC5-D46EC0409BF9}"/>
    <hyperlink ref="AD156" location="A125251638X" display="A125251638X" xr:uid="{548D4D18-81C9-4724-897D-0A79DF1E9982}"/>
    <hyperlink ref="AD171" location="A125239758R" display="A125239758R" xr:uid="{4FE3D92A-A0BE-4266-8624-F53C95CA8A09}"/>
    <hyperlink ref="AF141" location="A125237382T" display="A125237382T" xr:uid="{386BF350-26E2-4F24-A294-BF732B18820F}"/>
    <hyperlink ref="AF156" location="A125261142F" display="A125261142F" xr:uid="{D1699164-51B9-415F-9827-D9D74BAF0DF0}"/>
    <hyperlink ref="AF171" location="A125249262W" display="A125249262W" xr:uid="{C6851A69-7F3C-4FD5-A53C-78851C088C4C}"/>
    <hyperlink ref="AG142" location="A125230258F" display="A125230258F" xr:uid="{F2C5B062-829E-495C-9E7B-2A174FA4ECBF}"/>
    <hyperlink ref="AG157" location="A125254018R" display="A125254018R" xr:uid="{6CC0C8E6-E4CF-4860-A20B-3787D07FD601}"/>
    <hyperlink ref="AG172" location="A125242138K" display="A125242138K" xr:uid="{D8228490-038A-4A8E-84B5-156FD62F904D}"/>
    <hyperlink ref="AE142" location="A125235010T" display="A125235010T" xr:uid="{3C94AFA6-22DC-4B4C-A2E0-9BFBB0D05A26}"/>
    <hyperlink ref="AE157" location="A125258770K" display="A125258770K" xr:uid="{79C8E1AB-734D-4DF8-9326-A72CED572E4F}"/>
    <hyperlink ref="AE172" location="A125246890F" display="A125246890F" xr:uid="{D066C7AD-6244-48DE-9B32-C401B5C8562B}"/>
    <hyperlink ref="AC142" location="A125232634K" display="A125232634K" xr:uid="{98D66ADD-8A9C-476E-85F3-6F49D8E95DEB}"/>
    <hyperlink ref="AC157" location="A125256394F" display="A125256394F" xr:uid="{4203E6F4-19EF-47B5-8A7D-E5A25B808CBD}"/>
    <hyperlink ref="AC172" location="A125244514R" display="A125244514R" xr:uid="{0F84D6B3-3A62-4A46-B6FC-705EF852EB59}"/>
    <hyperlink ref="AD142" location="A125227882A" display="A125227882A" xr:uid="{E7270753-D0E0-4152-A47B-8625DA952DEC}"/>
    <hyperlink ref="AD157" location="A125251642R" display="A125251642R" xr:uid="{7C7CC66D-BE11-4C8F-854C-ABBF3D09FA85}"/>
    <hyperlink ref="AD172" location="A125239762F" display="A125239762F" xr:uid="{AEF51518-B96C-44BA-AF8E-8B60CBC226DF}"/>
    <hyperlink ref="AF142" location="A125237386A" display="A125237386A" xr:uid="{00B48D83-9C4C-41FB-9DD5-C21D300795C6}"/>
    <hyperlink ref="AF157" location="A125261146R" display="A125261146R" xr:uid="{CD1ACE1E-8178-461A-A7BB-EC9EB3F100DC}"/>
    <hyperlink ref="AF172" location="A125249266F" display="A125249266F" xr:uid="{00ACCC56-CEC6-48CB-82BC-3538C238642E}"/>
    <hyperlink ref="AG143" location="A125230234L" display="A125230234L" xr:uid="{561D9010-62EA-4992-B53E-A8BE1A7C1668}"/>
    <hyperlink ref="AG158" location="A125253994F" display="A125253994F" xr:uid="{FBA66DDF-8D0F-4AEA-BA72-E6D076542E8E}"/>
    <hyperlink ref="AG173" location="A125242114T" display="A125242114T" xr:uid="{7AD49C4D-247A-490D-922F-C8D6CD7DA0FF}"/>
    <hyperlink ref="AE143" location="A125234986A" display="A125234986A" xr:uid="{1746216E-78CE-465D-B09F-875ABE6811E0}"/>
    <hyperlink ref="AE158" location="A125258746K" display="A125258746K" xr:uid="{4E472D8A-0CA4-4BEC-B9DC-3120A98B5D68}"/>
    <hyperlink ref="AE173" location="A125246866F" display="A125246866F" xr:uid="{604F1B27-17F3-4382-831C-8B7FCC8BB229}"/>
    <hyperlink ref="AC143" location="A125232610T" display="A125232610T" xr:uid="{854CED56-8F54-4ED6-BE9A-54438A558EC9}"/>
    <hyperlink ref="AC158" location="A125256370L" display="A125256370L" xr:uid="{D5BE2FF6-867D-4F60-83A1-6826AF54A8C2}"/>
    <hyperlink ref="AC173" location="A125244490J" display="A125244490J" xr:uid="{18E9CC3C-44AA-4032-B3DA-331C6C0AB287}"/>
    <hyperlink ref="AD143" location="A125227858A" display="A125227858A" xr:uid="{D2445D03-7992-4563-9960-56A15A3C7053}"/>
    <hyperlink ref="AD158" location="A125251618R" display="A125251618R" xr:uid="{76F7B8AC-D766-422C-BAFF-2C26C7FA9F6F}"/>
    <hyperlink ref="AD173" location="A125239738F" display="A125239738F" xr:uid="{B2A330E6-9554-4606-BF9E-364570698C09}"/>
    <hyperlink ref="AF143" location="A125237362J" display="A125237362J" xr:uid="{7CBB52CA-DDAE-45FE-A8E5-71F1C202D7E7}"/>
    <hyperlink ref="AF158" location="A125261122W" display="A125261122W" xr:uid="{8C17F7A7-C9DA-4A3D-91A5-A49F6860971A}"/>
    <hyperlink ref="AF173" location="A125249242L" display="A125249242L" xr:uid="{DA467D04-1880-4BE7-ACC4-A675D72D6540}"/>
    <hyperlink ref="AG144" location="A125230238W" display="A125230238W" xr:uid="{8559E6DE-6E24-4BB8-999A-D89855E48013}"/>
    <hyperlink ref="AG159" location="A125253998R" display="A125253998R" xr:uid="{0C8D0EC2-8CC2-4B71-9563-7372208D545B}"/>
    <hyperlink ref="AG174" location="A125242118A" display="A125242118A" xr:uid="{E460FF7F-0E90-44C2-9864-FBEA3ABF7BE9}"/>
    <hyperlink ref="AE144" location="A125234990T" display="A125234990T" xr:uid="{DA3C83AD-76BC-4AC7-AD85-90046BC42F68}"/>
    <hyperlink ref="AE159" location="A125258750A" display="A125258750A" xr:uid="{3B75E2A2-B263-41B9-8FE6-A86F4519B1C0}"/>
    <hyperlink ref="AE174" location="A125246870W" display="A125246870W" xr:uid="{DBC6F33F-B934-4399-9CC2-7087D88AA384}"/>
    <hyperlink ref="AC144" location="A125232614A" display="A125232614A" xr:uid="{850EA998-9A74-407F-BAC3-B39C1BB7F7A6}"/>
    <hyperlink ref="AC159" location="A125256374W" display="A125256374W" xr:uid="{83D68CF4-B801-4648-BD09-78D077061A2A}"/>
    <hyperlink ref="AC174" location="A125244494T" display="A125244494T" xr:uid="{8F744801-AA11-4B68-9F9E-E7722027FC6C}"/>
    <hyperlink ref="AD144" location="A125227862T" display="A125227862T" xr:uid="{0788B898-8EE0-46D3-9840-540728192855}"/>
    <hyperlink ref="AD159" location="A125251622F" display="A125251622F" xr:uid="{FA5D4E1C-9253-43F2-ABDD-B6C32A5E4AC7}"/>
    <hyperlink ref="AD174" location="A125239742W" display="A125239742W" xr:uid="{1370A5D7-1540-496A-BDE5-7A9D50CB933F}"/>
    <hyperlink ref="AF144" location="A125237366T" display="A125237366T" xr:uid="{B4663429-4048-4ECC-B256-7ED32565A54C}"/>
    <hyperlink ref="AF159" location="A125261126F" display="A125261126F" xr:uid="{B0EF4869-3889-451B-907B-337F26E9F07D}"/>
    <hyperlink ref="AF174" location="A125249246W" display="A125249246W" xr:uid="{5B91BA22-4D41-42D9-85E0-1E40A3B2FE33}"/>
    <hyperlink ref="AG146" location="A125230242L" display="A125230242L" xr:uid="{4AF69AD6-71EA-4934-A638-131B55CFB573}"/>
    <hyperlink ref="AG161" location="A125254002W" display="A125254002W" xr:uid="{B44DE611-74A7-4309-88CA-1F4EADAAD87E}"/>
    <hyperlink ref="AG176" location="A125242122T" display="A125242122T" xr:uid="{9EE380A2-03C2-449E-99D6-F6CD6690216A}"/>
    <hyperlink ref="AE146" location="A125234994A" display="A125234994A" xr:uid="{393E2CDE-5B4D-4E1D-BCA6-4A67A6658C82}"/>
    <hyperlink ref="AE161" location="A125258754K" display="A125258754K" xr:uid="{FBA3C9EB-031B-423E-B905-D481838F75EA}"/>
    <hyperlink ref="AE176" location="A125246874F" display="A125246874F" xr:uid="{1F98170D-86A1-4ADA-90BF-B0D3230711E6}"/>
    <hyperlink ref="AC146" location="A125232618K" display="A125232618K" xr:uid="{B0FFB35D-15D0-45D2-A581-AC072F5DF9CD}"/>
    <hyperlink ref="AC161" location="A125256378F" display="A125256378F" xr:uid="{4947DEBA-5FFF-471C-8FA2-5D51014163F6}"/>
    <hyperlink ref="AC176" location="A125244498A" display="A125244498A" xr:uid="{A175E4D3-069D-47B0-A64B-25BFD7034F93}"/>
    <hyperlink ref="AD146" location="A125227866A" display="A125227866A" xr:uid="{FDA986AD-8C5B-4E02-AEEC-A639CF7F92B4}"/>
    <hyperlink ref="AD161" location="A125251626R" display="A125251626R" xr:uid="{7293313B-3BE2-411F-975C-80C6706EFF10}"/>
    <hyperlink ref="AD176" location="A125239746F" display="A125239746F" xr:uid="{7D68F653-7C89-4C78-BE9B-23529E2F6521}"/>
    <hyperlink ref="AF146" location="A125237370J" display="A125237370J" xr:uid="{ED369FB5-01B2-4C97-9332-B532F4B96990}"/>
    <hyperlink ref="AF161" location="A125261130W" display="A125261130W" xr:uid="{148CED25-F669-4592-9EC7-5316CC315C82}"/>
    <hyperlink ref="AF176" location="A125249250L" display="A125249250L" xr:uid="{E36C0EB1-79D9-49EB-8015-B31C3CDCC02D}"/>
    <hyperlink ref="AG147" location="A125230226L" display="A125230226L" xr:uid="{F867AA04-969E-4054-AA35-917F474C0DBF}"/>
    <hyperlink ref="AG162" location="A125253986F" display="A125253986F" xr:uid="{9CA8871C-B9BC-4235-82A4-2792C5D552A1}"/>
    <hyperlink ref="AG177" location="A125242106T" display="A125242106T" xr:uid="{237C7B97-CB96-439B-99CC-02F37785F850}"/>
    <hyperlink ref="AE147" location="A125234978A" display="A125234978A" xr:uid="{4046A6C8-C60F-4389-A8E9-60C6D9E7A698}"/>
    <hyperlink ref="AE162" location="A125258738K" display="A125258738K" xr:uid="{EEA63993-81FE-4969-A457-4E9CABE770F2}"/>
    <hyperlink ref="AE177" location="A125246858F" display="A125246858F" xr:uid="{BEFFBA99-0564-42BE-8598-917DC2EB4048}"/>
    <hyperlink ref="AC147" location="A125232602T" display="A125232602T" xr:uid="{2526C50A-8764-4207-86B6-313D7DD7D80C}"/>
    <hyperlink ref="AC162" location="A125256362L" display="A125256362L" xr:uid="{A687BD8C-8FDE-4FD4-A531-F9C4E954746D}"/>
    <hyperlink ref="AC177" location="A125244482J" display="A125244482J" xr:uid="{81972106-4394-4C7A-AB32-0899F1216F2E}"/>
    <hyperlink ref="AD147" location="A125227850J" display="A125227850J" xr:uid="{6F3DE289-1BA7-4AB4-9B3C-45ADF4F6B0A5}"/>
    <hyperlink ref="AD162" location="A125251610W" display="A125251610W" xr:uid="{3D7E3F5E-7AF1-47C8-8480-31D87F9489C7}"/>
    <hyperlink ref="AD177" location="A125239730L" display="A125239730L" xr:uid="{562905D0-37BB-429C-8C2D-EAA6CE070127}"/>
    <hyperlink ref="AF147" location="A125237354J" display="A125237354J" xr:uid="{99473832-874F-499D-8CC2-E62A58972A32}"/>
    <hyperlink ref="AF162" location="A125261114W" display="A125261114W" xr:uid="{B09AC0C5-7641-4B73-9567-E28F89FA3B4B}"/>
    <hyperlink ref="AF177" location="A125249234L" display="A125249234L" xr:uid="{BCB18BAE-0523-40B4-B63D-41A679B5712D}"/>
    <hyperlink ref="AG148" location="A125230262W" display="A125230262W" xr:uid="{24BCF5A0-56A5-4152-852F-4AFF2C126CA0}"/>
    <hyperlink ref="AG163" location="A125254022F" display="A125254022F" xr:uid="{D7CBF58C-8E49-4E5E-8199-F25B4A25D8EB}"/>
    <hyperlink ref="AG178" location="A125242142A" display="A125242142A" xr:uid="{3EEC1089-BD95-4754-A595-B213992CB17A}"/>
    <hyperlink ref="AE148" location="A125235014A" display="A125235014A" xr:uid="{1375CB00-1BD6-4A04-A007-A0D429AB5E61}"/>
    <hyperlink ref="AE163" location="A125258774V" display="A125258774V" xr:uid="{C5710D3C-02C9-4EC8-B996-034E1CF7849F}"/>
    <hyperlink ref="AE178" location="A125246894R" display="A125246894R" xr:uid="{CCB1633A-278F-4481-8A37-3102F1D67DA6}"/>
    <hyperlink ref="AC148" location="A125232638V" display="A125232638V" xr:uid="{541F63AB-FC21-408E-9FA3-57500049E64D}"/>
    <hyperlink ref="AC163" location="A125256398R" display="A125256398R" xr:uid="{2F3D124D-EAF3-4B13-A558-E290D43A6D40}"/>
    <hyperlink ref="AC178" location="A125244518X" display="A125244518X" xr:uid="{1E5C0D7F-7CB5-4894-9A20-6EDA0235FF3E}"/>
    <hyperlink ref="AD148" location="A125227886K" display="A125227886K" xr:uid="{AC6DD8E1-5651-44D9-A8B6-64CB1AC05A90}"/>
    <hyperlink ref="AD163" location="A125251646X" display="A125251646X" xr:uid="{A594592F-951F-4BFD-9614-B1F0F1011378}"/>
    <hyperlink ref="AD178" location="A125239766R" display="A125239766R" xr:uid="{4EC3D21D-CA05-4EC8-A7D8-26F2DFA07DC5}"/>
    <hyperlink ref="AF148" location="A125237390T" display="A125237390T" xr:uid="{095B1E85-3802-4777-A41B-38386A6AA01F}"/>
    <hyperlink ref="AF163" location="A125261150F" display="A125261150F" xr:uid="{C37B891A-DDE5-428D-ACD3-397ECC690D6F}"/>
    <hyperlink ref="AF178" location="A125249270W" display="A125249270W" xr:uid="{DE5C546C-6E38-4AA4-8F64-8C3771B1A963}"/>
    <hyperlink ref="AG149" location="A125230246W" display="A125230246W" xr:uid="{258DE8DF-1508-4783-84A9-B21CC9269A93}"/>
    <hyperlink ref="AG164" location="A125254006F" display="A125254006F" xr:uid="{0348CAFC-49DB-40A0-84E6-1A0692674370}"/>
    <hyperlink ref="AG179" location="A125242126A" display="A125242126A" xr:uid="{39E52155-6E9D-49E1-9AC5-B89B0CBF3A53}"/>
    <hyperlink ref="AE149" location="A125234998K" display="A125234998K" xr:uid="{9F0B2844-C850-4503-9ABF-71095B5CEBC5}"/>
    <hyperlink ref="AE164" location="A125258758V" display="A125258758V" xr:uid="{1958E649-592E-4198-B7FC-E624CDDF7D84}"/>
    <hyperlink ref="AE179" location="A125246878R" display="A125246878R" xr:uid="{DEE7EEC4-8206-4E05-9C1B-41412FD13460}"/>
    <hyperlink ref="AC149" location="A125232622A" display="A125232622A" xr:uid="{F34ED60C-C862-4013-ACD0-34B268EF4623}"/>
    <hyperlink ref="AC164" location="A125256382W" display="A125256382W" xr:uid="{326D2E9F-4CCF-435F-B6D3-61C1052285A0}"/>
    <hyperlink ref="AC179" location="A125244502F" display="A125244502F" xr:uid="{F42BC076-2125-4AF4-B8F2-0F24F9851E64}"/>
    <hyperlink ref="AD149" location="A125227870T" display="A125227870T" xr:uid="{075FC143-333A-41F8-8055-D5763C260E41}"/>
    <hyperlink ref="AD164" location="A125251630F" display="A125251630F" xr:uid="{8C02A2AC-5606-4E1D-B51E-0F4BA5628CD3}"/>
    <hyperlink ref="AD179" location="A125239750W" display="A125239750W" xr:uid="{713E66B3-17B1-4A5F-A723-AF3D298D973D}"/>
    <hyperlink ref="AF149" location="A125237374T" display="A125237374T" xr:uid="{736DC14B-B521-4B55-84B1-07412E5961E6}"/>
    <hyperlink ref="AF164" location="A125261134F" display="A125261134F" xr:uid="{21DAB8CF-82BA-4560-8A28-B578AA2C050C}"/>
    <hyperlink ref="AF179" location="A125249254W" display="A125249254W" xr:uid="{508DCD75-831A-4A0B-85D0-A5CF44B711B7}"/>
    <hyperlink ref="AL150" location="A125230310C" display="A125230310C" xr:uid="{5662FF9C-1860-4083-90DD-348D5128F095}"/>
    <hyperlink ref="AL165" location="A125254070X" display="A125254070X" xr:uid="{0DC9BC3B-76DD-4967-8DBA-FA0E2EDE8AEA}"/>
    <hyperlink ref="AL180" location="A125242190V" display="A125242190V" xr:uid="{7E4D95FF-887F-40FE-BF63-F5DE324171BD}"/>
    <hyperlink ref="AJ150" location="A125235062V" display="A125235062V" xr:uid="{829E81CE-A6BB-4B8C-AAE2-40F5545C4F86}"/>
    <hyperlink ref="AJ165" location="A125258822A" display="A125258822A" xr:uid="{5B4F40A1-AF8E-4AD0-8C57-DF43652D53F2}"/>
    <hyperlink ref="AJ180" location="A125246942W" display="A125246942W" xr:uid="{D44C136A-7781-4428-BDDB-799F9E6BAAB0}"/>
    <hyperlink ref="AH150" location="A125232686L" display="A125232686L" xr:uid="{7A2B5478-886F-46EC-82CC-B22CE99535DE}"/>
    <hyperlink ref="AH165" location="A125256446W" display="A125256446W" xr:uid="{429B1D5C-9B9C-41AC-9D43-840A4C872AFF}"/>
    <hyperlink ref="AH180" location="A125244566T" display="A125244566T" xr:uid="{D8EF831A-C984-4D7F-8954-3D37052D4A1E}"/>
    <hyperlink ref="AI150" location="A125227934T" display="A125227934T" xr:uid="{27EFECCB-629C-4144-8562-E15F0B745203}"/>
    <hyperlink ref="AI165" location="A125251694T" display="A125251694T" xr:uid="{1456DD8C-47C2-4501-B018-06985D463FEF}"/>
    <hyperlink ref="AI180" location="A125239814W" display="A125239814W" xr:uid="{3E162F7C-AB3B-4F10-9C82-B47C0DCE4494}"/>
    <hyperlink ref="AK150" location="A125237438T" display="A125237438T" xr:uid="{928D52D5-DFAF-4F13-A621-EE3D6A643E22}"/>
    <hyperlink ref="AK165" location="A125261198T" display="A125261198T" xr:uid="{867C70CE-DA6E-42B7-A44C-E56D77495D31}"/>
    <hyperlink ref="AK180" location="A125249318W" display="A125249318W" xr:uid="{76410364-788F-4528-B0AC-E2D463B1C350}"/>
    <hyperlink ref="AL138" location="A125230294R" display="A125230294R" xr:uid="{AEE649C0-8FB6-47A0-8C82-4706208EF5C5}"/>
    <hyperlink ref="AL153" location="A125254054X" display="A125254054X" xr:uid="{F3CE33EE-6A11-42BB-ADE4-685E62B0A224}"/>
    <hyperlink ref="AL168" location="A125242174V" display="A125242174V" xr:uid="{91F55A5F-AED4-4766-916E-94884EEE1384}"/>
    <hyperlink ref="AJ138" location="A125235046V" display="A125235046V" xr:uid="{38F5DA1F-86E5-4030-A743-1C2F89CC1DCF}"/>
    <hyperlink ref="AJ153" location="A125258806A" display="A125258806A" xr:uid="{D989DA1D-2D39-4F4C-9EB4-C8A56D37E39D}"/>
    <hyperlink ref="AJ168" location="A125246926W" display="A125246926W" xr:uid="{586895D6-64F9-4119-ABCC-54984233A96B}"/>
    <hyperlink ref="AH138" location="A125232670V" display="A125232670V" xr:uid="{62008D46-2F21-415C-A1E8-E7504DDA8E69}"/>
    <hyperlink ref="AH153" location="A125256430C" display="A125256430C" xr:uid="{A9E63DE0-CE04-451E-965C-D1A4FC1076FF}"/>
    <hyperlink ref="AH168" location="A125244550X" display="A125244550X" xr:uid="{C7728041-16F8-4EB5-8CA2-9D0904B670F9}"/>
    <hyperlink ref="AI138" location="A125227918T" display="A125227918T" xr:uid="{85F7C642-D58B-45D4-9E32-50022801B49F}"/>
    <hyperlink ref="AI153" location="A125251678T" display="A125251678T" xr:uid="{399EC1B2-B0A6-481E-AB81-BC78051FF94F}"/>
    <hyperlink ref="AI168" location="A125239798J" display="A125239798J" xr:uid="{E6B0363E-F06D-4941-840A-80BA009FA47A}"/>
    <hyperlink ref="AK138" location="A125237422X" display="A125237422X" xr:uid="{6D91D8BC-083F-4C7D-A7F6-D00D10668A03}"/>
    <hyperlink ref="AK153" location="A125261182X" display="A125261182X" xr:uid="{17BF7D51-EAC0-4DDB-8583-45B1DFB01365}"/>
    <hyperlink ref="AK168" location="A125249302C" display="A125249302C" xr:uid="{850486D8-9951-47A5-8476-601A5129CBB2}"/>
    <hyperlink ref="AL139" location="A125230274F" display="A125230274F" xr:uid="{D6DDC20C-B177-47BE-A2FC-DEB1BB558865}"/>
    <hyperlink ref="AL154" location="A125254034R" display="A125254034R" xr:uid="{5531EFF3-E811-403E-ADD4-E90A0BB5C84F}"/>
    <hyperlink ref="AL169" location="A125242154K" display="A125242154K" xr:uid="{620009DB-9879-4246-AA8A-872679426101}"/>
    <hyperlink ref="AJ139" location="A125235026K" display="A125235026K" xr:uid="{42894926-E2ED-4A7B-82EA-B428CDB41A5A}"/>
    <hyperlink ref="AJ154" location="A125258786C" display="A125258786C" xr:uid="{58296AF9-2114-433F-9F5F-AACC1DC2D35D}"/>
    <hyperlink ref="AJ169" location="A125246906L" display="A125246906L" xr:uid="{3AFB610C-4087-489C-B0F4-F92570DF2022}"/>
    <hyperlink ref="AH139" location="A125232650K" display="A125232650K" xr:uid="{1E16D001-0DB6-41AC-A28D-2D422E7706E4}"/>
    <hyperlink ref="AH154" location="A125256410V" display="A125256410V" xr:uid="{5AF5E379-BE73-4793-BDCE-1FF2D37E4687}"/>
    <hyperlink ref="AH169" location="A125244530R" display="A125244530R" xr:uid="{79FB7C5F-7B21-4F0D-926E-7BEDE8E866A7}"/>
    <hyperlink ref="AI139" location="A125227898V" display="A125227898V" xr:uid="{F9AFEE40-D653-4CD5-9786-A8FFD310A1E1}"/>
    <hyperlink ref="AI154" location="A125251658J" display="A125251658J" xr:uid="{78860713-DEB1-4323-9175-E9755BE8F8B9}"/>
    <hyperlink ref="AI169" location="A125239778X" display="A125239778X" xr:uid="{170B6B80-332E-4040-98D4-214CC6F0DD97}"/>
    <hyperlink ref="AK139" location="A125237402R" display="A125237402R" xr:uid="{BA5F01AF-57E4-4C1B-A4E7-6EEFE1A657E1}"/>
    <hyperlink ref="AK154" location="A125261162R" display="A125261162R" xr:uid="{D186BB7E-F687-4E92-AEE1-EC76F4F4274E}"/>
    <hyperlink ref="AK169" location="A125249282F" display="A125249282F" xr:uid="{5856AC2F-427F-45C4-85F3-99A6AC333495}"/>
    <hyperlink ref="AL141" location="A125230298X" display="A125230298X" xr:uid="{CDF7E873-456F-494F-AC4E-A2A90EE24DF3}"/>
    <hyperlink ref="AL156" location="A125254058J" display="A125254058J" xr:uid="{F4E3ECF1-C4D8-44D0-878B-095A4C2CA974}"/>
    <hyperlink ref="AL171" location="A125242178C" display="A125242178C" xr:uid="{C5F04934-AFF0-4487-B86E-59D3ECF3AFE2}"/>
    <hyperlink ref="AJ141" location="A125235050K" display="A125235050K" xr:uid="{B2B1E8B4-5208-4426-8552-902887318D2F}"/>
    <hyperlink ref="AJ156" location="A125258810T" display="A125258810T" xr:uid="{9CBACD62-6C32-4355-B5DC-A894AFC75987}"/>
    <hyperlink ref="AJ171" location="A125246930L" display="A125246930L" xr:uid="{70F76885-140B-476E-BE49-B484121DB39E}"/>
    <hyperlink ref="AH141" location="A125232674C" display="A125232674C" xr:uid="{FF05E0D2-CD14-4BDA-BF4C-6CA64C4E48A0}"/>
    <hyperlink ref="AH156" location="A125256434L" display="A125256434L" xr:uid="{D4AC3245-B8A2-4B25-9B73-D77480EC4908}"/>
    <hyperlink ref="AH171" location="A125244554J" display="A125244554J" xr:uid="{388899E4-A21C-40D6-8857-6C8F63B776A6}"/>
    <hyperlink ref="AI141" location="A125227922J" display="A125227922J" xr:uid="{D4F7CE3F-0F2A-4F14-96FC-421134DA07A2}"/>
    <hyperlink ref="AI156" location="A125251682J" display="A125251682J" xr:uid="{586103BE-9BE6-4DB6-AB43-2A901EA9E3C6}"/>
    <hyperlink ref="AI171" location="A125239802L" display="A125239802L" xr:uid="{3DAF7A7A-3B4F-4977-BAA6-25519D1F2F0C}"/>
    <hyperlink ref="AK141" location="A125237426J" display="A125237426J" xr:uid="{E6ABEF1D-1B8C-4183-9DDF-440F791BC1F5}"/>
    <hyperlink ref="AK156" location="A125261186J" display="A125261186J" xr:uid="{79497B71-374A-4A70-B3A0-2F1D6B229321}"/>
    <hyperlink ref="AK171" location="A125249306L" display="A125249306L" xr:uid="{9564C05D-FE2B-4854-AD08-FE68BFCD6A4D}"/>
    <hyperlink ref="AL142" location="A125230302C" display="A125230302C" xr:uid="{44A91FFB-5DE1-4B79-89C4-43EAD7A9F9E4}"/>
    <hyperlink ref="AL157" location="A125254062X" display="A125254062X" xr:uid="{A8BC1048-DBF6-4F35-BFD0-10FBDF90ED87}"/>
    <hyperlink ref="AL172" location="A125242182V" display="A125242182V" xr:uid="{DC7D4E33-30AD-400B-BD25-695141294429}"/>
    <hyperlink ref="AJ142" location="A125235054V" display="A125235054V" xr:uid="{10467DE8-B88B-4E68-806C-FA6D3F8D479B}"/>
    <hyperlink ref="AJ157" location="A125258814A" display="A125258814A" xr:uid="{3F8D23E6-8447-4B51-A85D-E1A837116C9A}"/>
    <hyperlink ref="AJ172" location="A125246934W" display="A125246934W" xr:uid="{108FFD06-6760-4B7C-B222-E26AEF38CD58}"/>
    <hyperlink ref="AH142" location="A125232678L" display="A125232678L" xr:uid="{36566AA0-30FF-44F4-83BC-A9613A79E0BE}"/>
    <hyperlink ref="AH157" location="A125256438W" display="A125256438W" xr:uid="{FAA5409A-15AE-4AFD-89A1-E1F02419A202}"/>
    <hyperlink ref="AH172" location="A125244558T" display="A125244558T" xr:uid="{88E0DBD3-7965-4F6F-BAC3-EDE007DD3AD4}"/>
    <hyperlink ref="AI142" location="A125227926T" display="A125227926T" xr:uid="{94CA3617-1FF8-4DC8-A01A-5D44D666819F}"/>
    <hyperlink ref="AI157" location="A125251686T" display="A125251686T" xr:uid="{68F00F18-92D1-4A5F-BDA8-BFE63D41173F}"/>
    <hyperlink ref="AI172" location="A125239806W" display="A125239806W" xr:uid="{C9975682-7812-476F-8215-4C4BA5687DD6}"/>
    <hyperlink ref="AK142" location="A125237430X" display="A125237430X" xr:uid="{E6605E64-082A-47E2-A02C-03962DA35B46}"/>
    <hyperlink ref="AK157" location="A125261190X" display="A125261190X" xr:uid="{5B638A9A-0E92-4B37-94E2-39349C34D34F}"/>
    <hyperlink ref="AK172" location="A125249310C" display="A125249310C" xr:uid="{1B573F16-A86B-4B32-9DE5-8130D203C7DC}"/>
    <hyperlink ref="AL143" location="A125230278R" display="A125230278R" xr:uid="{CE4B01D5-10F3-40B2-8167-1CA2B85C945E}"/>
    <hyperlink ref="AL158" location="A125254038X" display="A125254038X" xr:uid="{E7E560BF-3CDA-45F8-8235-BAF73B5B8441}"/>
    <hyperlink ref="AL173" location="A125242158V" display="A125242158V" xr:uid="{BC9A5F34-AD18-4C60-A86D-21ED763EA810}"/>
    <hyperlink ref="AJ143" location="A125235030A" display="A125235030A" xr:uid="{A2E6E916-A2B0-412C-89AA-1F136B5D57A4}"/>
    <hyperlink ref="AJ158" location="A125258790V" display="A125258790V" xr:uid="{58C431E6-BDC7-44D9-9A89-38744E1B9DB1}"/>
    <hyperlink ref="AJ173" location="A125246910C" display="A125246910C" xr:uid="{3B89C95E-B706-464F-A128-BD6F6F218024}"/>
    <hyperlink ref="AH143" location="A125232654V" display="A125232654V" xr:uid="{8326F2D8-05F7-4A6E-8617-9B934B42E8B7}"/>
    <hyperlink ref="AH158" location="A125256414C" display="A125256414C" xr:uid="{9C9451F6-6AD3-4CE5-9B7B-37F94025537F}"/>
    <hyperlink ref="AH173" location="A125244534X" display="A125244534X" xr:uid="{D1863844-AAD6-448E-8396-00DC3D058E50}"/>
    <hyperlink ref="AI143" location="A125227902X" display="A125227902X" xr:uid="{C114F700-EB89-4A16-8290-83AEE9ED108E}"/>
    <hyperlink ref="AI158" location="A125251662X" display="A125251662X" xr:uid="{8BD912E2-E1C5-4C8C-A973-1AF446A0ACE3}"/>
    <hyperlink ref="AI173" location="A125239782R" display="A125239782R" xr:uid="{4B1FB038-CB81-446D-A487-88B59F7AACBD}"/>
    <hyperlink ref="AK143" location="A125237406X" display="A125237406X" xr:uid="{DF36258F-A32C-40F8-A864-DD632D55542A}"/>
    <hyperlink ref="AK158" location="A125261166X" display="A125261166X" xr:uid="{D1FA1B20-7461-4A74-8F56-EC1234A3235E}"/>
    <hyperlink ref="AK173" location="A125249286R" display="A125249286R" xr:uid="{C72199A6-2B5B-4898-8B00-277A82BCCE23}"/>
    <hyperlink ref="AL144" location="A125230282F" display="A125230282F" xr:uid="{F7CD43F6-9251-496A-84BA-F6A55161234A}"/>
    <hyperlink ref="AL159" location="A125254042R" display="A125254042R" xr:uid="{7E1D1EB9-9587-43C3-A96D-4118ADD13500}"/>
    <hyperlink ref="AL174" location="A125242162K" display="A125242162K" xr:uid="{08DA1307-C6A0-494E-B0A7-8DF21F70ADEA}"/>
    <hyperlink ref="AJ144" location="A125235034K" display="A125235034K" xr:uid="{87CA8653-E64C-4689-8F7E-37878E99BCAA}"/>
    <hyperlink ref="AJ159" location="A125258794C" display="A125258794C" xr:uid="{B6EE52EC-133E-4BA5-A0AD-C9AC128E0817}"/>
    <hyperlink ref="AJ174" location="A125246914L" display="A125246914L" xr:uid="{09E48F35-4D56-4AEC-8D19-7A97FCFD95FC}"/>
    <hyperlink ref="AH144" location="A125232658C" display="A125232658C" xr:uid="{BF878443-F799-46A8-A7B9-0C9C9661467D}"/>
    <hyperlink ref="AH159" location="A125256418L" display="A125256418L" xr:uid="{EEF3B370-26A4-4933-B8EF-FB989B6010B5}"/>
    <hyperlink ref="AH174" location="A125244538J" display="A125244538J" xr:uid="{6F09AF03-58EA-4670-AFA5-5F3973AD79E5}"/>
    <hyperlink ref="AI144" location="A125227906J" display="A125227906J" xr:uid="{46D63CD1-B1AB-4A4C-9A65-FF1FD721925E}"/>
    <hyperlink ref="AI159" location="A125251666J" display="A125251666J" xr:uid="{40313158-6F2E-4167-8845-CF0439D0D9DA}"/>
    <hyperlink ref="AI174" location="A125239786X" display="A125239786X" xr:uid="{3D0FC690-E375-4726-A825-70DC93873CEA}"/>
    <hyperlink ref="AK144" location="A125237410R" display="A125237410R" xr:uid="{3E9181EC-644A-4164-A7C2-D59CA38BE5DC}"/>
    <hyperlink ref="AK159" location="A125261170R" display="A125261170R" xr:uid="{7A0E1654-51FC-44D5-90A3-82EBED0B8970}"/>
    <hyperlink ref="AK174" location="A125249290F" display="A125249290F" xr:uid="{8ECB2D8B-22BE-4260-85BD-E96E3D167F63}"/>
    <hyperlink ref="AL146" location="A125230286R" display="A125230286R" xr:uid="{9E26295B-AD27-41E6-BE62-B910F21799D3}"/>
    <hyperlink ref="AL161" location="A125254046X" display="A125254046X" xr:uid="{1D63DDA5-642D-4ECE-81A1-148F23C1B8B5}"/>
    <hyperlink ref="AL176" location="A125242166V" display="A125242166V" xr:uid="{E779107E-67FF-4160-B179-5623A31E784D}"/>
    <hyperlink ref="AJ146" location="A125235038V" display="A125235038V" xr:uid="{E2C33D54-907F-4DE6-AB78-CFFEE51DD17E}"/>
    <hyperlink ref="AJ161" location="A125258798L" display="A125258798L" xr:uid="{59A11B99-3D88-4B7A-8038-579D5A87C883}"/>
    <hyperlink ref="AJ176" location="A125246918W" display="A125246918W" xr:uid="{5C823FA2-F4C0-4F34-B05F-D694C1930B1A}"/>
    <hyperlink ref="AH146" location="A125232662V" display="A125232662V" xr:uid="{06486A9A-EDDE-4FCE-B8AB-5C94D248D749}"/>
    <hyperlink ref="AH161" location="A125256422C" display="A125256422C" xr:uid="{B9341AF3-C661-4C3C-B496-ACE76D0258E9}"/>
    <hyperlink ref="AH176" location="A125244542X" display="A125244542X" xr:uid="{79E7BF1E-9B2D-460E-8824-6C1641D34243}"/>
    <hyperlink ref="AI146" location="A125227910X" display="A125227910X" xr:uid="{AD907446-1826-4DAF-88EA-2CE0EB65A9CC}"/>
    <hyperlink ref="AI161" location="A125251670X" display="A125251670X" xr:uid="{78BB79DA-FD97-4EDC-AA41-055DEE22123C}"/>
    <hyperlink ref="AI176" location="A125239790R" display="A125239790R" xr:uid="{D49045C8-C7E8-4D0D-B6B2-A59FC8C25CD6}"/>
    <hyperlink ref="AK146" location="A125237414X" display="A125237414X" xr:uid="{CCE9B0FF-836F-4BBD-BAB1-7FDCDE8BC81D}"/>
    <hyperlink ref="AK161" location="A125261174X" display="A125261174X" xr:uid="{795A714C-5463-4103-9DBF-033B90D0549C}"/>
    <hyperlink ref="AK176" location="A125249294R" display="A125249294R" xr:uid="{5273A69A-F822-4180-A3A7-25742ABE0C51}"/>
    <hyperlink ref="AL147" location="A125230270W" display="A125230270W" xr:uid="{4CD0B3E3-B3FC-4FDA-8DF1-B33381D1FF05}"/>
    <hyperlink ref="AL162" location="A125254030F" display="A125254030F" xr:uid="{720017A9-25D3-4B35-BC86-D3F80E856813}"/>
    <hyperlink ref="AL177" location="A125242150A" display="A125242150A" xr:uid="{D96F6D9C-4D55-48CC-8C32-1296E42E279C}"/>
    <hyperlink ref="AJ147" location="A125235022A" display="A125235022A" xr:uid="{FD68C79B-4BC7-439D-99D0-5C33008DFC87}"/>
    <hyperlink ref="AJ162" location="A125258782V" display="A125258782V" xr:uid="{C003CF49-62C4-490D-ACFC-9E523D90C298}"/>
    <hyperlink ref="AJ177" location="A125246902C" display="A125246902C" xr:uid="{C33667DF-667F-4578-A832-05B0AD0B5FCD}"/>
    <hyperlink ref="AH147" location="A125232646V" display="A125232646V" xr:uid="{AAB5B99C-CEE0-422D-9E5E-8139A4AC749F}"/>
    <hyperlink ref="AH162" location="A125256406C" display="A125256406C" xr:uid="{125B4AA6-CA0C-492C-8A29-19150DD16900}"/>
    <hyperlink ref="AH177" location="A125244526X" display="A125244526X" xr:uid="{E99BDD0F-F919-4110-A01B-1D9914B2B4CC}"/>
    <hyperlink ref="AI147" location="A125227894K" display="A125227894K" xr:uid="{BA299A89-3B96-4F8E-BF35-8A2181650FD2}"/>
    <hyperlink ref="AI162" location="A125251654X" display="A125251654X" xr:uid="{165E3ED9-9818-423E-81D1-4744685D0D19}"/>
    <hyperlink ref="AI177" location="A125239774R" display="A125239774R" xr:uid="{9B86198A-F532-420B-B79C-2C8710389287}"/>
    <hyperlink ref="AK147" location="A125237398K" display="A125237398K" xr:uid="{E468071A-BB06-4AFC-8A78-2288D5DDE189}"/>
    <hyperlink ref="AK162" location="A125261158X" display="A125261158X" xr:uid="{22180F70-2FE5-4923-9567-B7C8B78442D4}"/>
    <hyperlink ref="AK177" location="A125249278R" display="A125249278R" xr:uid="{F6F4BAAD-41D9-4A43-87B1-962BFF71418D}"/>
    <hyperlink ref="AL148" location="A125230306L" display="A125230306L" xr:uid="{EF727497-8329-47FF-AF4B-E5899DE899DF}"/>
    <hyperlink ref="AL163" location="A125254066J" display="A125254066J" xr:uid="{09074B1C-BA45-4089-9AF0-D90C404D5430}"/>
    <hyperlink ref="AL178" location="A125242186C" display="A125242186C" xr:uid="{7F1FB408-D5A5-46B0-81B2-A62961F93A2F}"/>
    <hyperlink ref="AJ148" location="A125235058C" display="A125235058C" xr:uid="{1DFAF226-A262-4D2D-989F-25472ACCB904}"/>
    <hyperlink ref="AJ163" location="A125258818K" display="A125258818K" xr:uid="{25FF9657-0D32-4C8C-BC5D-250BFA996907}"/>
    <hyperlink ref="AJ178" location="A125246938F" display="A125246938F" xr:uid="{120A2413-366D-45BD-804F-C2C97E9190D5}"/>
    <hyperlink ref="AH148" location="A125232682C" display="A125232682C" xr:uid="{10EDC838-58FF-46DC-8EEC-8074EAE36B99}"/>
    <hyperlink ref="AH163" location="A125256442L" display="A125256442L" xr:uid="{EB060DC2-A6C8-4D41-B02A-C3A7CCD33FDF}"/>
    <hyperlink ref="AH178" location="A125244562J" display="A125244562J" xr:uid="{9DD13E1B-4395-4EE4-8917-3A8397189D82}"/>
    <hyperlink ref="AI148" location="A125227930J" display="A125227930J" xr:uid="{935E7D08-1256-4817-9AFD-E43F6DCEC004}"/>
    <hyperlink ref="AI163" location="A125251690J" display="A125251690J" xr:uid="{72117A81-017F-4969-BC32-A66DB84AA15E}"/>
    <hyperlink ref="AI178" location="A125239810L" display="A125239810L" xr:uid="{F820A4B7-23BC-40F3-BF4B-24980FA53F22}"/>
    <hyperlink ref="AK148" location="A125237434J" display="A125237434J" xr:uid="{7B38E5FB-9259-40FE-A6D0-BAB6A781ADAF}"/>
    <hyperlink ref="AK163" location="A125261194J" display="A125261194J" xr:uid="{4C3D2A40-36C9-4B52-ACB7-A49446C8E666}"/>
    <hyperlink ref="AK178" location="A125249314L" display="A125249314L" xr:uid="{72B0E16D-BAF4-4AFF-9286-1DB17CE98994}"/>
    <hyperlink ref="AL149" location="A125230290F" display="A125230290F" xr:uid="{691C0E67-00DC-404A-BBD8-866764965013}"/>
    <hyperlink ref="AL164" location="A125254050R" display="A125254050R" xr:uid="{49B1587F-F680-4282-8E82-0D4AFEB290DF}"/>
    <hyperlink ref="AL179" location="A125242170K" display="A125242170K" xr:uid="{1076A501-6AD6-4876-9CB8-9484581A32C9}"/>
    <hyperlink ref="AJ149" location="A125235042K" display="A125235042K" xr:uid="{C62DC503-1DE0-4C8C-AEFD-2CFA26743EAB}"/>
    <hyperlink ref="AJ164" location="A125258802T" display="A125258802T" xr:uid="{8A80C4AB-ED8F-4B4D-ACE0-DBAAA41BD349}"/>
    <hyperlink ref="AJ179" location="A125246922L" display="A125246922L" xr:uid="{72F4902F-CCDA-442B-BDAF-E091B96A73A8}"/>
    <hyperlink ref="AH149" location="A125232666C" display="A125232666C" xr:uid="{7E5CFD1C-DC2E-4878-96D0-8AA09BC13F89}"/>
    <hyperlink ref="AH164" location="A125256426L" display="A125256426L" xr:uid="{BE765715-4094-4824-B3F3-F49E2B7F01C7}"/>
    <hyperlink ref="AH179" location="A125244546J" display="A125244546J" xr:uid="{D5A040EA-EA0A-42A1-A5BF-C9281B5D851D}"/>
    <hyperlink ref="AI149" location="A125227914J" display="A125227914J" xr:uid="{81565144-9089-436D-BDB7-E4570C956799}"/>
    <hyperlink ref="AI164" location="A125251674J" display="A125251674J" xr:uid="{6AE90134-F571-4F02-8281-7494BC8A23A8}"/>
    <hyperlink ref="AI179" location="A125239794X" display="A125239794X" xr:uid="{0B1C55BB-BF20-498C-8339-AEF0E36BFFBC}"/>
    <hyperlink ref="AK149" location="A125237418J" display="A125237418J" xr:uid="{E8B0287F-F0AF-4BF0-AACA-90D4E87B7E68}"/>
    <hyperlink ref="AK164" location="A125261178J" display="A125261178J" xr:uid="{5D72D0AD-7048-455E-8BDF-4F81FDEFA3A1}"/>
    <hyperlink ref="AK179" location="A125249298X" display="A125249298X" xr:uid="{7F792416-6B62-46B2-AC2A-AAA10FE12E95}"/>
    <hyperlink ref="AQ150" location="A125230354F" display="A125230354F" xr:uid="{B44E6309-DAFC-462D-807B-4BD786153CE8}"/>
    <hyperlink ref="AQ165" location="A125254114R" display="A125254114R" xr:uid="{815C2ADE-0E73-4B74-94E3-F44714A33989}"/>
    <hyperlink ref="AQ180" location="A125242234K" display="A125242234K" xr:uid="{0648FD68-6ECF-47EE-8AF0-BA439D934FBF}"/>
    <hyperlink ref="AO150" location="A125235106K" display="A125235106K" xr:uid="{DC7CFF69-A9BC-4224-8A90-FBF051F57053}"/>
    <hyperlink ref="AO165" location="A125258866C" display="A125258866C" xr:uid="{33F0C3B7-AE27-4870-B36E-666ECF659933}"/>
    <hyperlink ref="AO180" location="A125246986X" display="A125246986X" xr:uid="{54843DD5-8522-4095-8930-DD0A274D40E3}"/>
    <hyperlink ref="AM150" location="A125232730K" display="A125232730K" xr:uid="{21A7743C-0970-498D-A4AD-048977B2B8B7}"/>
    <hyperlink ref="AM165" location="A125256490F" display="A125256490F" xr:uid="{6FB18FC9-E1B9-4802-A909-35623FEE2EBB}"/>
    <hyperlink ref="AM180" location="A125244610R" display="A125244610R" xr:uid="{1A0C48DB-A508-4BE2-AD21-4C0B09C37339}"/>
    <hyperlink ref="AN150" location="A125227978V" display="A125227978V" xr:uid="{3A91B424-062B-4B2B-BCEB-2E35A1BBE51B}"/>
    <hyperlink ref="AN165" location="A125251738J" display="A125251738J" xr:uid="{6183FA68-C276-4F82-A053-0A797E2961A1}"/>
    <hyperlink ref="AN180" location="A125239858X" display="A125239858X" xr:uid="{7D488B4E-C4A1-481C-8864-8B406C386A8E}"/>
    <hyperlink ref="AP150" location="A125237482A" display="A125237482A" xr:uid="{A678C24E-A4F7-42D7-8C74-F31706A3AC4A}"/>
    <hyperlink ref="AP165" location="A125261242R" display="A125261242R" xr:uid="{F020A4E2-9C8B-4381-AEDF-EB5E46C934BF}"/>
    <hyperlink ref="AP180" location="A125249362F" display="A125249362F" xr:uid="{8BF24DB4-B05B-4549-B7B7-8E932BE1EE25}"/>
    <hyperlink ref="AQ138" location="A125230338F" display="A125230338F" xr:uid="{8601350E-A5F0-4D92-896C-C6CF1D34E855}"/>
    <hyperlink ref="AQ153" location="A125254098A" display="A125254098A" xr:uid="{ADD8E72D-2809-48E8-8DCC-87E2859E5F70}"/>
    <hyperlink ref="AQ168" location="A125242218K" display="A125242218K" xr:uid="{5085B338-E324-4572-B7CE-C21554781F04}"/>
    <hyperlink ref="AO138" location="A125235090C" display="A125235090C" xr:uid="{3B4BD631-D4D8-4087-A5B6-2EC30D2EA63F}"/>
    <hyperlink ref="AO153" location="A125258850K" display="A125258850K" xr:uid="{C0678384-8784-4816-8167-1CAE781E15DA}"/>
    <hyperlink ref="AO168" location="A125246970F" display="A125246970F" xr:uid="{CCA52CFB-5E6B-4EB9-BFBE-179D85D22728}"/>
    <hyperlink ref="AM138" location="A125232714K" display="A125232714K" xr:uid="{79AB7442-02D7-4EC0-8744-50DF51BEE6FB}"/>
    <hyperlink ref="AM153" location="A125256474F" display="A125256474F" xr:uid="{BA316F42-429C-4A28-A60E-F9E9BC9AE31B}"/>
    <hyperlink ref="AM168" location="A125244594A" display="A125244594A" xr:uid="{78785E6F-B0D2-40D7-92C7-9C1DA6AB0F7B}"/>
    <hyperlink ref="AN138" location="A125227962A" display="A125227962A" xr:uid="{0258B134-8E48-43D0-9D96-873854CE8DBA}"/>
    <hyperlink ref="AN153" location="A125251722R" display="A125251722R" xr:uid="{D0C87117-AFDC-4D75-B4CE-72642A9F037D}"/>
    <hyperlink ref="AN168" location="A125239842F" display="A125239842F" xr:uid="{9700B174-1139-4C78-A2A5-738023C30210}"/>
    <hyperlink ref="AP138" location="A125237466A" display="A125237466A" xr:uid="{FDC9DB62-475C-4DCE-91A9-D02E7FDC63A5}"/>
    <hyperlink ref="AP153" location="A125261226R" display="A125261226R" xr:uid="{D9DC353C-19B3-4BD9-AF6C-2BB7117261C3}"/>
    <hyperlink ref="AP168" location="A125249346F" display="A125249346F" xr:uid="{CEE86EFC-E00B-455B-8CB0-5B3AA37B81B2}"/>
    <hyperlink ref="AQ139" location="A125230318W" display="A125230318W" xr:uid="{E574C9B3-7B50-47CA-B569-15C8C042C2A4}"/>
    <hyperlink ref="AQ154" location="A125254078T" display="A125254078T" xr:uid="{EE5B5CA7-AD5A-4131-A56D-32107EB60A19}"/>
    <hyperlink ref="AQ169" location="A125242198L" display="A125242198L" xr:uid="{C4607499-130F-487C-880A-7CF25171B0B1}"/>
    <hyperlink ref="AO139" location="A125235070V" display="A125235070V" xr:uid="{2621EB50-F073-4B63-88D1-E225F798FFC5}"/>
    <hyperlink ref="AO154" location="A125258830A" display="A125258830A" xr:uid="{0B37181F-AD50-4D3B-AFB4-493486D38348}"/>
    <hyperlink ref="AO169" location="A125246950W" display="A125246950W" xr:uid="{DB9319A5-C2C3-44A2-B095-5FA5E8E1F2DD}"/>
    <hyperlink ref="AM139" location="A125232694L" display="A125232694L" xr:uid="{FFBA09EC-93AE-4B95-BC21-B81571F4CB76}"/>
    <hyperlink ref="AM154" location="A125256454W" display="A125256454W" xr:uid="{443C6F05-0F60-4A86-9869-74C5CDADEC51}"/>
    <hyperlink ref="AM169" location="A125244574T" display="A125244574T" xr:uid="{19B4AD1A-25F2-4F6A-8763-E9F4A2ED1425}"/>
    <hyperlink ref="AN139" location="A125227942T" display="A125227942T" xr:uid="{6959FDEE-5656-4E8C-8863-612ED1CFAA0E}"/>
    <hyperlink ref="AN154" location="A125251702F" display="A125251702F" xr:uid="{BA056919-240A-4529-99DE-3E60C0E1FCB7}"/>
    <hyperlink ref="AN169" location="A125239822W" display="A125239822W" xr:uid="{B959DFCA-9A40-480D-A2A0-6606E798F447}"/>
    <hyperlink ref="AP139" location="A125237446T" display="A125237446T" xr:uid="{5854CE55-52C6-4528-A133-97F859CBD080}"/>
    <hyperlink ref="AP154" location="A125261206F" display="A125261206F" xr:uid="{E94C69AF-8DD0-4A06-B8AF-24DD20B0CD45}"/>
    <hyperlink ref="AP169" location="A125249326W" display="A125249326W" xr:uid="{31CCA193-B06B-4583-B83B-DCCF078A7304}"/>
    <hyperlink ref="AQ141" location="A125230342W" display="A125230342W" xr:uid="{00A75435-EB04-493D-B6D3-6518BAAFA6A3}"/>
    <hyperlink ref="AQ156" location="A125254102F" display="A125254102F" xr:uid="{F082A9E4-6EDF-4B11-88AC-016D24D205D5}"/>
    <hyperlink ref="AQ171" location="A125242222A" display="A125242222A" xr:uid="{3295FF0C-3BFC-4AC7-A943-C98F6F8DF35F}"/>
    <hyperlink ref="AO141" location="A125235094L" display="A125235094L" xr:uid="{004B25DD-B8D8-4966-BAA0-A7028E89CA1C}"/>
    <hyperlink ref="AO156" location="A125258854V" display="A125258854V" xr:uid="{FFE7F28D-008E-4430-8FE7-77C3259AD816}"/>
    <hyperlink ref="AO171" location="A125246974R" display="A125246974R" xr:uid="{3C34DB01-0DD4-4185-A0F8-A2889F47FF39}"/>
    <hyperlink ref="AM141" location="A125232718V" display="A125232718V" xr:uid="{F9BDF6DF-CC95-46E9-8F24-388A84FFA500}"/>
    <hyperlink ref="AM156" location="A125256478R" display="A125256478R" xr:uid="{BEBC1E9B-0AB1-4E3B-BCB4-833EBCFB91B2}"/>
    <hyperlink ref="AM171" location="A125244598K" display="A125244598K" xr:uid="{DD78D9EB-90B4-4DB3-BF39-08414DC20737}"/>
    <hyperlink ref="AN141" location="A125227966K" display="A125227966K" xr:uid="{2DFBEA6F-B75D-443E-937C-AE7FEBAD2225}"/>
    <hyperlink ref="AN156" location="A125251726X" display="A125251726X" xr:uid="{5DC8B6DF-973C-4958-A3ED-8C2527761050}"/>
    <hyperlink ref="AN171" location="A125239846R" display="A125239846R" xr:uid="{FBF329A9-3604-4F36-927F-79FFAD03DE0E}"/>
    <hyperlink ref="AP141" location="A125237470T" display="A125237470T" xr:uid="{E653E61C-2CD7-4464-8D0E-96AD0C2E5FDC}"/>
    <hyperlink ref="AP156" location="A125261230F" display="A125261230F" xr:uid="{8F0CF552-65B4-49B1-8EE2-3B0D8A57FFCA}"/>
    <hyperlink ref="AP171" location="A125249350W" display="A125249350W" xr:uid="{C4F1204C-3791-4FD1-9E10-338901918FA1}"/>
    <hyperlink ref="AQ142" location="A125230346F" display="A125230346F" xr:uid="{F2CC63E7-66FF-4460-A7C9-92C9AEA508F9}"/>
    <hyperlink ref="AQ157" location="A125254106R" display="A125254106R" xr:uid="{3D3B7DA9-BB84-49B2-BD30-8F3912FA1767}"/>
    <hyperlink ref="AQ172" location="A125242226K" display="A125242226K" xr:uid="{CEA5547A-D5F0-49CD-A9AA-FE29493E591C}"/>
    <hyperlink ref="AO142" location="A125235098W" display="A125235098W" xr:uid="{5E969118-D6C1-4041-ACBA-22BA1E0474C2}"/>
    <hyperlink ref="AO157" location="A125258858C" display="A125258858C" xr:uid="{8C65830F-5971-4061-BA45-2214F1385269}"/>
    <hyperlink ref="AO172" location="A125246978X" display="A125246978X" xr:uid="{9443DF92-9798-460D-98AC-DDE8FE1EBB1E}"/>
    <hyperlink ref="AM142" location="A125232722K" display="A125232722K" xr:uid="{560BE334-D16C-4DD6-AED3-29BE963485A7}"/>
    <hyperlink ref="AM157" location="A125256482F" display="A125256482F" xr:uid="{0E7DEFF0-4852-489E-A7FB-25A2F7F3486A}"/>
    <hyperlink ref="AM172" location="A125244602R" display="A125244602R" xr:uid="{C6F5057C-6265-4D67-A46D-A49B2EB0F4FB}"/>
    <hyperlink ref="AN142" location="A125227970A" display="A125227970A" xr:uid="{4244EF85-E18B-4166-BC79-C3ADA2EF65BC}"/>
    <hyperlink ref="AN157" location="A125251730R" display="A125251730R" xr:uid="{E1AD2A9C-D4FC-4110-83A4-9A0D4AFEE411}"/>
    <hyperlink ref="AN172" location="A125239850F" display="A125239850F" xr:uid="{7B5FC2A2-B992-4091-9C0B-6F59F565BE89}"/>
    <hyperlink ref="AP142" location="A125237474A" display="A125237474A" xr:uid="{31FF1157-D606-46ED-B9EC-D39C8E03B2F7}"/>
    <hyperlink ref="AP157" location="A125261234R" display="A125261234R" xr:uid="{188104DC-A53F-413A-A17F-BC93E05F58C5}"/>
    <hyperlink ref="AP172" location="A125249354F" display="A125249354F" xr:uid="{18AF39C0-F952-40BD-92EB-DB819607521D}"/>
    <hyperlink ref="AQ143" location="A125230322L" display="A125230322L" xr:uid="{69D078D5-BF38-4246-9F65-2E762901ECCE}"/>
    <hyperlink ref="AQ158" location="A125254082J" display="A125254082J" xr:uid="{E9235F55-7EDB-44F6-9C10-F9DA944D813E}"/>
    <hyperlink ref="AQ173" location="A125242202T" display="A125242202T" xr:uid="{5BF316D2-8DE5-4C39-8BBB-DC6373624AB2}"/>
    <hyperlink ref="AO143" location="A125235074C" display="A125235074C" xr:uid="{245A3082-006F-4E97-80FF-0D029FFA3D3D}"/>
    <hyperlink ref="AO158" location="A125258834K" display="A125258834K" xr:uid="{1502FCAA-B7B6-49C8-B216-746AEA8794E6}"/>
    <hyperlink ref="AO173" location="A125246954F" display="A125246954F" xr:uid="{C44168EF-74F4-4F0F-83AC-964A33AD1105}"/>
    <hyperlink ref="AM143" location="A125232698W" display="A125232698W" xr:uid="{E8EC6FE7-BC99-45FB-B207-C976FEBEDA63}"/>
    <hyperlink ref="AM158" location="A125256458F" display="A125256458F" xr:uid="{E9B0FD96-EA0D-4634-A590-A71ED31D1F56}"/>
    <hyperlink ref="AM173" location="A125244578A" display="A125244578A" xr:uid="{7F6402AB-0995-4E0C-B0BA-77C7D45E69A8}"/>
    <hyperlink ref="AN143" location="A125227946A" display="A125227946A" xr:uid="{6B650DA2-CDFE-4225-A68A-86479F7EBF42}"/>
    <hyperlink ref="AN158" location="A125251706R" display="A125251706R" xr:uid="{A23A7440-B9E7-4E50-8418-8B782F30F2D5}"/>
    <hyperlink ref="AN173" location="A125239826F" display="A125239826F" xr:uid="{1C1E1638-49B9-49F1-B52C-DFD83386B6CC}"/>
    <hyperlink ref="AP143" location="A125237450J" display="A125237450J" xr:uid="{713112C7-7653-47EA-932B-90714C3CD6CC}"/>
    <hyperlink ref="AP158" location="A125261210W" display="A125261210W" xr:uid="{93B7EAFE-B4D2-48A7-8CDF-5C9B50C785FF}"/>
    <hyperlink ref="AP173" location="A125249330L" display="A125249330L" xr:uid="{B27BFD40-5BBF-423A-BA0A-8D91ED6BBAD0}"/>
    <hyperlink ref="AQ144" location="A125230326W" display="A125230326W" xr:uid="{0044A1A4-63E1-4ED5-B565-8877F41713E4}"/>
    <hyperlink ref="AQ159" location="A125254086T" display="A125254086T" xr:uid="{CC067767-CD9B-4B6E-BFE2-9B2939E4EF3E}"/>
    <hyperlink ref="AQ174" location="A125242206A" display="A125242206A" xr:uid="{01588FE3-4471-442E-B450-221219041192}"/>
    <hyperlink ref="AO144" location="A125235078L" display="A125235078L" xr:uid="{70C60119-44AF-4B50-A5DA-B0378D458EC1}"/>
    <hyperlink ref="AO159" location="A125258838V" display="A125258838V" xr:uid="{F55FBAFA-ED3C-48E4-946B-99071A47E09C}"/>
    <hyperlink ref="AO174" location="A125246958R" display="A125246958R" xr:uid="{ABE39CBC-B3CB-44ED-B769-B4131D6DE338}"/>
    <hyperlink ref="AM144" location="A125232702A" display="A125232702A" xr:uid="{619B2171-3440-4CF6-B807-AEF7F7293A00}"/>
    <hyperlink ref="AM159" location="A125256462W" display="A125256462W" xr:uid="{81FB156D-42FA-4027-B2B3-44E983310243}"/>
    <hyperlink ref="AM174" location="A125244582T" display="A125244582T" xr:uid="{37DDAC98-2FB9-47B3-9D8E-D72E06AA765A}"/>
    <hyperlink ref="AN144" location="A125227950T" display="A125227950T" xr:uid="{5DCC593D-BA12-40D6-A3D5-E9F87059BAFA}"/>
    <hyperlink ref="AN159" location="A125251710F" display="A125251710F" xr:uid="{24B3B97C-C106-4B4E-BAF4-5DE9933FC6A8}"/>
    <hyperlink ref="AN174" location="A125239830W" display="A125239830W" xr:uid="{B2D346ED-0D8A-4CC5-97C2-C814CD233818}"/>
    <hyperlink ref="AP144" location="A125237454T" display="A125237454T" xr:uid="{32FFB57B-B20B-43AD-9C34-0B4E58CAC238}"/>
    <hyperlink ref="AP159" location="A125261214F" display="A125261214F" xr:uid="{A7EA7D64-C646-45A4-B95A-A3C5DAF82857}"/>
    <hyperlink ref="AP174" location="A125249334W" display="A125249334W" xr:uid="{0F2DC52C-7B6A-462E-9E6B-9DD35532C195}"/>
    <hyperlink ref="AQ146" location="A125230330L" display="A125230330L" xr:uid="{26154BB0-DCB6-4040-AE2F-48209C5C2478}"/>
    <hyperlink ref="AQ161" location="A125254090J" display="A125254090J" xr:uid="{67808F28-CEE0-4E85-90EA-E9A2D4CFD134}"/>
    <hyperlink ref="AQ176" location="A125242210T" display="A125242210T" xr:uid="{01BD584C-4522-47CB-B7E1-EA2790E2EE28}"/>
    <hyperlink ref="AO146" location="A125235082C" display="A125235082C" xr:uid="{AA9D5593-64D4-4955-9913-020E3DC40DFD}"/>
    <hyperlink ref="AO161" location="A125258842K" display="A125258842K" xr:uid="{A6BA5B9C-C89E-4C9E-A058-E6718C1A66BE}"/>
    <hyperlink ref="AO176" location="A125246962F" display="A125246962F" xr:uid="{4409A56F-43E9-4E6D-BDD1-64F668BD0F7F}"/>
    <hyperlink ref="AM146" location="A125232706K" display="A125232706K" xr:uid="{13AC2398-245B-4515-9212-0F1C5AE736F6}"/>
    <hyperlink ref="AM161" location="A125256466F" display="A125256466F" xr:uid="{BB0198C8-7812-4E42-9C83-EA57F80DB5D7}"/>
    <hyperlink ref="AM176" location="A125244586A" display="A125244586A" xr:uid="{BDFEF9AC-E925-4207-A4B0-C47F8CF44E7E}"/>
    <hyperlink ref="AN146" location="A125227954A" display="A125227954A" xr:uid="{6F061B53-AE20-4E95-BF89-8FAEA690AAAA}"/>
    <hyperlink ref="AN161" location="A125251714R" display="A125251714R" xr:uid="{EEE45641-4257-4FEB-858C-BB15230A8246}"/>
    <hyperlink ref="AN176" location="A125239834F" display="A125239834F" xr:uid="{4BE13244-BEA3-4A7F-B27D-7FA5ECB25C61}"/>
    <hyperlink ref="AP146" location="A125237458A" display="A125237458A" xr:uid="{B2B0523E-1636-4E24-8188-656D60332290}"/>
    <hyperlink ref="AP161" location="A125261218R" display="A125261218R" xr:uid="{CB7D39AC-4103-4C6D-A155-65F71C536EEA}"/>
    <hyperlink ref="AP176" location="A125249338F" display="A125249338F" xr:uid="{79A5CEB9-D277-4450-A79B-4127DCDD881E}"/>
    <hyperlink ref="AQ147" location="A125230314L" display="A125230314L" xr:uid="{CFE1AD8E-3547-4EA4-B8E4-C7796FC5F5F7}"/>
    <hyperlink ref="AQ162" location="A125254074J" display="A125254074J" xr:uid="{F417C078-F8E2-43A5-94B5-37EDE0AE6DD5}"/>
    <hyperlink ref="AQ177" location="A125242194C" display="A125242194C" xr:uid="{1CB3495B-9389-4BC4-AEAC-7B2601AC7F9C}"/>
    <hyperlink ref="AO147" location="A125235066C" display="A125235066C" xr:uid="{FF537749-E256-4499-89E6-FA88794A1F89}"/>
    <hyperlink ref="AO162" location="A125258826K" display="A125258826K" xr:uid="{C0616235-70B9-4315-8D35-891803078B34}"/>
    <hyperlink ref="AO177" location="A125246946F" display="A125246946F" xr:uid="{AC315205-9B44-4274-9023-25225853B04B}"/>
    <hyperlink ref="AM147" location="A125232690C" display="A125232690C" xr:uid="{EC1BBC95-647C-49BB-B419-7659F6465B82}"/>
    <hyperlink ref="AM162" location="A125256450L" display="A125256450L" xr:uid="{AB019285-AD6A-49BC-94B5-47C956191084}"/>
    <hyperlink ref="AM177" location="A125244570J" display="A125244570J" xr:uid="{CCFE6721-DC58-49E8-A6A7-92DEC65AAD7D}"/>
    <hyperlink ref="AN147" location="A125227938A" display="A125227938A" xr:uid="{FD08CEED-9670-45A3-A6A4-807F872866F6}"/>
    <hyperlink ref="AN162" location="A125251698A" display="A125251698A" xr:uid="{DD85FED7-FC1E-4650-8761-42F1302C3FEC}"/>
    <hyperlink ref="AN177" location="A125239818F" display="A125239818F" xr:uid="{A8C61A5C-5FE7-47AE-A887-68AE222D0E15}"/>
    <hyperlink ref="AP147" location="A125237442J" display="A125237442J" xr:uid="{D34F8A2C-5331-40D0-9DB0-4B50C1EE8792}"/>
    <hyperlink ref="AP162" location="A125261202W" display="A125261202W" xr:uid="{6B02E5A4-4BEC-4289-A178-1B2ADB910E43}"/>
    <hyperlink ref="AP177" location="A125249322L" display="A125249322L" xr:uid="{1BC107A9-8FEF-48A9-92B0-25F4B58AAD1C}"/>
    <hyperlink ref="AQ148" location="A125230350W" display="A125230350W" xr:uid="{D1CD80EF-4692-4FEE-958E-84D63358A858}"/>
    <hyperlink ref="AQ163" location="A125254110F" display="A125254110F" xr:uid="{A21CFC96-E5FD-4D2D-A47E-E7B008BFB4B6}"/>
    <hyperlink ref="AQ178" location="A125242230A" display="A125242230A" xr:uid="{27D6ED67-B73C-42D0-AD40-5170A44F84B2}"/>
    <hyperlink ref="AO148" location="A125235102A" display="A125235102A" xr:uid="{F9529B93-C3E1-4EC4-A105-D38ABB348744}"/>
    <hyperlink ref="AO163" location="A125258862V" display="A125258862V" xr:uid="{78826562-C801-42DE-9568-2179B31AE0B8}"/>
    <hyperlink ref="AO178" location="A125246982R" display="A125246982R" xr:uid="{B2C1D51D-EB77-4B23-A718-1F14B7D9DE75}"/>
    <hyperlink ref="AM148" location="A125232726V" display="A125232726V" xr:uid="{408AD362-F657-48E9-9ADC-26DC767E6E38}"/>
    <hyperlink ref="AM163" location="A125256486R" display="A125256486R" xr:uid="{46143964-7E6D-4C1B-BAD8-064810884D4B}"/>
    <hyperlink ref="AM178" location="A125244606X" display="A125244606X" xr:uid="{1C000960-C9DC-48BB-8E93-AC9647A7FE1C}"/>
    <hyperlink ref="AN148" location="A125227974K" display="A125227974K" xr:uid="{1314CBEF-1C0C-496D-A163-876C5354CB2F}"/>
    <hyperlink ref="AN163" location="A125251734X" display="A125251734X" xr:uid="{6FED8BC5-43FA-4246-B2D7-1DBC8E2415E8}"/>
    <hyperlink ref="AN178" location="A125239854R" display="A125239854R" xr:uid="{9F7EBE9C-91D4-4F06-BF4E-088BB318B390}"/>
    <hyperlink ref="AP148" location="A125237478K" display="A125237478K" xr:uid="{42DD6AFD-D2A2-4B2D-8693-D5FDFD070DC0}"/>
    <hyperlink ref="AP163" location="A125261238X" display="A125261238X" xr:uid="{59719280-DA45-4E34-A37C-B946E4FAE7BA}"/>
    <hyperlink ref="AP178" location="A125249358R" display="A125249358R" xr:uid="{D540E5BB-5678-4B83-BEF6-C144F4FB49B7}"/>
    <hyperlink ref="AQ149" location="A125230334W" display="A125230334W" xr:uid="{25FDF584-E543-4B20-A778-EED60C4E4293}"/>
    <hyperlink ref="AQ164" location="A125254094T" display="A125254094T" xr:uid="{E350A669-84A4-4F58-BEA4-4996F1622A3A}"/>
    <hyperlink ref="AQ179" location="A125242214A" display="A125242214A" xr:uid="{780270B0-F083-4E62-BFC0-6572C84067DA}"/>
    <hyperlink ref="AO149" location="A125235086L" display="A125235086L" xr:uid="{5E3B412D-0773-47B6-8E48-D392300310AE}"/>
    <hyperlink ref="AO164" location="A125258846V" display="A125258846V" xr:uid="{64D9C2E8-7590-4CAD-B687-E0011E0C21BB}"/>
    <hyperlink ref="AO179" location="A125246966R" display="A125246966R" xr:uid="{A2E51687-9E85-493E-B44A-0C6CC47D7F8E}"/>
    <hyperlink ref="AM149" location="A125232710A" display="A125232710A" xr:uid="{A9CAC823-8304-45EF-9F42-DE8C5787FA54}"/>
    <hyperlink ref="AM164" location="A125256470W" display="A125256470W" xr:uid="{B3064C1E-C581-40D4-8E35-08AE04DB2044}"/>
    <hyperlink ref="AM179" location="A125244590T" display="A125244590T" xr:uid="{C1D2A7A7-2762-42DB-8700-C5FA5D95B943}"/>
    <hyperlink ref="AN149" location="A125227958K" display="A125227958K" xr:uid="{B9B54790-0BFE-4770-87CD-5667A9671C97}"/>
    <hyperlink ref="AN164" location="A125251718X" display="A125251718X" xr:uid="{DA5BB23D-0CD3-48A4-BEFA-96935D70E16C}"/>
    <hyperlink ref="AN179" location="A125239838R" display="A125239838R" xr:uid="{35A3179A-7B52-4C4E-9B14-AFA814F563FC}"/>
    <hyperlink ref="AP149" location="A125237462T" display="A125237462T" xr:uid="{8CE2F327-C8FF-4FDD-B84F-5E3D2889E247}"/>
    <hyperlink ref="AP164" location="A125261222F" display="A125261222F" xr:uid="{D316F78E-5E1A-4B4D-8938-A80AE06FD9C7}"/>
    <hyperlink ref="AP179" location="A125249342W" display="A125249342W" xr:uid="{A09CE9E0-1EA7-41F4-BB99-9CA74514F581}"/>
    <hyperlink ref="AV150" location="A125230178F" display="A125230178F" xr:uid="{8D157856-5DE6-489D-9273-7F739BC8B94F}"/>
    <hyperlink ref="AV165" location="A125253938L" display="A125253938L" xr:uid="{66CD7DA6-0126-4EE0-A229-15804BA0E3A9}"/>
    <hyperlink ref="AV180" location="A125242058K" display="A125242058K" xr:uid="{BC132E24-9E25-40FB-8100-2CA38324AF29}"/>
    <hyperlink ref="AT150" location="A125234930R" display="A125234930R" xr:uid="{01E65F08-9185-4A50-8BCB-3031FA2005A8}"/>
    <hyperlink ref="AT165" location="A125258690K" display="A125258690K" xr:uid="{C0BD07B2-3984-47A3-B2C4-0252A81F34B7}"/>
    <hyperlink ref="AT180" location="A125246810V" display="A125246810V" xr:uid="{F20FF53E-80A8-422E-879B-E5EB389822DE}"/>
    <hyperlink ref="AR150" location="A125232554K" display="A125232554K" xr:uid="{CAAA34B8-A48C-4D27-B614-AD1A856EA072}"/>
    <hyperlink ref="AR165" location="A125256314V" display="A125256314V" xr:uid="{2D2E4768-4F9D-467E-A7BF-C739F2BB2E25}"/>
    <hyperlink ref="AR180" location="A125244434R" display="A125244434R" xr:uid="{012D32D8-FE81-4998-BC55-3D148343AE31}"/>
    <hyperlink ref="AS150" location="A125227802R" display="A125227802R" xr:uid="{A9A86470-80CE-4A4B-AE53-1A28FDA61A3B}"/>
    <hyperlink ref="AS165" location="A125251562R" display="A125251562R" xr:uid="{32D22A5B-D129-4973-84DA-60B1CB6621B0}"/>
    <hyperlink ref="AS180" location="A125239682F" display="A125239682F" xr:uid="{A1812CEF-631A-462A-B170-E57754336281}"/>
    <hyperlink ref="AU150" location="A125237306R" display="A125237306R" xr:uid="{4D5C7E63-E3E2-40FD-8754-AC11CADFC482}"/>
    <hyperlink ref="AU165" location="A125261066R" display="A125261066R" xr:uid="{7096D596-1E94-48CE-A9C7-4FF0C6558B70}"/>
    <hyperlink ref="AU180" location="A125249186F" display="A125249186F" xr:uid="{DAF71A0C-C125-4605-A507-EE27D40D7A90}"/>
    <hyperlink ref="AV138" location="A125230162L" display="A125230162L" xr:uid="{1308AFBC-6218-430F-A42B-39AEC7D7E6F9}"/>
    <hyperlink ref="AV153" location="A125253922V" display="A125253922V" xr:uid="{D79AACAC-AAF7-4D5D-A912-2039AF7757D2}"/>
    <hyperlink ref="AV168" location="A125242042T" display="A125242042T" xr:uid="{5FF7FAF0-52AE-4C7A-814F-8DD9B82E2824}"/>
    <hyperlink ref="AT138" location="A125234914R" display="A125234914R" xr:uid="{144783F7-19C7-425A-9354-71962F165F0F}"/>
    <hyperlink ref="AT153" location="A125258674K" display="A125258674K" xr:uid="{E0CE368B-F1D4-4F4F-9CBC-B01B993B8E24}"/>
    <hyperlink ref="AT168" location="A125246794F" display="A125246794F" xr:uid="{FBDC9060-68C8-4B54-B41D-86E4BB3A23B4}"/>
    <hyperlink ref="AR138" location="A125232538K" display="A125232538K" xr:uid="{61ACDD22-2947-442B-9A5A-5A47B80D39C6}"/>
    <hyperlink ref="AR153" location="A125256298F" display="A125256298F" xr:uid="{D2CD73E0-CD3A-46D0-B08C-ADDE13614AD0}"/>
    <hyperlink ref="AR168" location="A125244418R" display="A125244418R" xr:uid="{CB498EF7-C84C-4C99-87C5-8DA6B1DB719F}"/>
    <hyperlink ref="AS138" location="A125227786A" display="A125227786A" xr:uid="{C3C11B0B-B5CC-4FC9-A5B6-2D5257CBC4E9}"/>
    <hyperlink ref="AS153" location="A125251546R" display="A125251546R" xr:uid="{3FA926EA-CB2F-4A2C-9823-DD2EFA9BE293}"/>
    <hyperlink ref="AS168" location="A125239666F" display="A125239666F" xr:uid="{309CDB33-0EE8-4E24-B5B9-EE8181C7CF47}"/>
    <hyperlink ref="AU138" location="A125237290J" display="A125237290J" xr:uid="{996BB87C-86AE-4271-A76A-79DB52D6AB91}"/>
    <hyperlink ref="AU153" location="A125261050W" display="A125261050W" xr:uid="{98AE2413-16B8-4DED-9BC6-FEE6F1BE9AA6}"/>
    <hyperlink ref="AU168" location="A125249170L" display="A125249170L" xr:uid="{F5FB3958-783D-45E2-8D05-B44485E8D353}"/>
    <hyperlink ref="AV139" location="A125230142C" display="A125230142C" xr:uid="{AF7C18EB-B11E-4883-BC79-B48BE56324C4}"/>
    <hyperlink ref="AV154" location="A125253902K" display="A125253902K" xr:uid="{0003EF02-C05B-4855-BBC1-4DDFCB5E0C88}"/>
    <hyperlink ref="AV169" location="A125242022J" display="A125242022J" xr:uid="{0D6D8A8F-3FDA-4344-B09F-160DAA315C2D}"/>
    <hyperlink ref="AT139" location="A125234894T" display="A125234894T" xr:uid="{EF7ACF9F-8A87-458A-BB94-FDA6CA094489}"/>
    <hyperlink ref="AT154" location="A125258654A" display="A125258654A" xr:uid="{6F057216-8C8F-44C7-A01E-5AE7E7C47224}"/>
    <hyperlink ref="AT169" location="A125246774W" display="A125246774W" xr:uid="{8D84969F-AFC6-45FB-A7E3-C0D8DAF9CA3E}"/>
    <hyperlink ref="AR139" location="A125232518A" display="A125232518A" xr:uid="{479423D2-4F35-4EC9-B5BA-C1C399B121D5}"/>
    <hyperlink ref="AR154" location="A125256278W" display="A125256278W" xr:uid="{56C12A29-4262-40CC-A505-14EB9B3F62A2}"/>
    <hyperlink ref="AR169" location="A125244398T" display="A125244398T" xr:uid="{A56191F8-6706-4C4F-B0D5-EDCF781C3633}"/>
    <hyperlink ref="AS139" location="A125227766T" display="A125227766T" xr:uid="{4A50FA7A-5B5B-4B33-965E-68605E45ECB1}"/>
    <hyperlink ref="AS154" location="A125251526F" display="A125251526F" xr:uid="{6B1FF7B6-57CD-4E20-84B4-F14B8E966D67}"/>
    <hyperlink ref="AS169" location="A125239646W" display="A125239646W" xr:uid="{F6D1F273-F4A0-4F83-B3DA-2F2179833CD6}"/>
    <hyperlink ref="AU139" location="A125237270X" display="A125237270X" xr:uid="{7C73E9B8-3ED2-4467-A12B-5A79072DDEAF}"/>
    <hyperlink ref="AU154" location="A125261030L" display="A125261030L" xr:uid="{15CC7CB5-85DA-4046-BC29-C058F20F26E6}"/>
    <hyperlink ref="AU169" location="A125249150C" display="A125249150C" xr:uid="{4E3717AC-DEAC-4D62-AB33-78F8CE993CB3}"/>
    <hyperlink ref="AV141" location="A125230166W" display="A125230166W" xr:uid="{BA2454E1-4F47-4A40-909D-B380D615B1F1}"/>
    <hyperlink ref="AV156" location="A125253926C" display="A125253926C" xr:uid="{CC32589A-45B4-42D6-A48F-4544E926EAD2}"/>
    <hyperlink ref="AV171" location="A125242046A" display="A125242046A" xr:uid="{6BFDCFC1-68D7-4A9B-BC43-DB403DEC4A93}"/>
    <hyperlink ref="AT141" location="A125234918X" display="A125234918X" xr:uid="{F860A44E-8343-4A54-88AF-BD070553A95D}"/>
    <hyperlink ref="AT156" location="A125258678V" display="A125258678V" xr:uid="{C974981D-7BB6-470B-BF1B-B8F82ED88956}"/>
    <hyperlink ref="AT171" location="A125246798R" display="A125246798R" xr:uid="{10F5D251-9840-499F-A3F9-844D10D0F1F2}"/>
    <hyperlink ref="AR141" location="A125232542A" display="A125232542A" xr:uid="{B551A62A-4A8C-42D3-889B-69B667BD3550}"/>
    <hyperlink ref="AR156" location="A125256302K" display="A125256302K" xr:uid="{A73AA30F-C633-4377-9492-5C30119BAEC5}"/>
    <hyperlink ref="AR171" location="A125244422F" display="A125244422F" xr:uid="{0FFD6340-5176-4BA7-8470-A95667E784A1}"/>
    <hyperlink ref="AS141" location="A125227790T" display="A125227790T" xr:uid="{666A1251-232D-438C-B220-E611F80538E1}"/>
    <hyperlink ref="AS156" location="A125251550F" display="A125251550F" xr:uid="{02B4BF0F-EDD0-4376-B402-805D84AE6930}"/>
    <hyperlink ref="AS171" location="A125239670W" display="A125239670W" xr:uid="{822BFDE1-5ED7-4377-943C-3B2E66A1C1B5}"/>
    <hyperlink ref="AU141" location="A125237294T" display="A125237294T" xr:uid="{B9442C36-E17F-4EF7-90BC-A51FA716C58B}"/>
    <hyperlink ref="AU156" location="A125261054F" display="A125261054F" xr:uid="{F176A7D3-2AE0-4E89-92AB-2308060F19E5}"/>
    <hyperlink ref="AU171" location="A125249174W" display="A125249174W" xr:uid="{14D049FC-103B-4551-B762-972551B65ACE}"/>
    <hyperlink ref="AV142" location="A125230170L" display="A125230170L" xr:uid="{8A4E75B0-9C89-44D4-9A52-AD48C4B04FC7}"/>
    <hyperlink ref="AV157" location="A125253930V" display="A125253930V" xr:uid="{6075FFF7-1F71-4040-9DDC-5D2DE653D01E}"/>
    <hyperlink ref="AV172" location="A125242050T" display="A125242050T" xr:uid="{A0DB8DC4-BCF7-4D40-AF07-E859A2738F1E}"/>
    <hyperlink ref="AT142" location="A125234922R" display="A125234922R" xr:uid="{7FD74AAE-9D52-4C95-B977-79F8DF763A68}"/>
    <hyperlink ref="AT157" location="A125258682K" display="A125258682K" xr:uid="{343EC26A-3B6F-44D5-A13C-518A58262FFC}"/>
    <hyperlink ref="AT172" location="A125246802V" display="A125246802V" xr:uid="{6FBED34A-95E0-45BF-B8B0-4EED4304BA49}"/>
    <hyperlink ref="AR142" location="A125232546K" display="A125232546K" xr:uid="{FF5A9A99-E01B-4892-9C25-F2D6F90E04C6}"/>
    <hyperlink ref="AR157" location="A125256306V" display="A125256306V" xr:uid="{570234D5-E01A-4FFD-95A0-D5704B0A227C}"/>
    <hyperlink ref="AR172" location="A125244426R" display="A125244426R" xr:uid="{9E6F9F2B-4EC0-46A0-8505-CA69D89BAB6A}"/>
    <hyperlink ref="AS142" location="A125227794A" display="A125227794A" xr:uid="{15E41546-39E8-403A-A123-1277A76FE5C7}"/>
    <hyperlink ref="AS157" location="A125251554R" display="A125251554R" xr:uid="{E6B471B9-637C-4A60-839A-F6446695B875}"/>
    <hyperlink ref="AS172" location="A125239674F" display="A125239674F" xr:uid="{A886DD65-CCBA-469A-98F6-784FB54893C7}"/>
    <hyperlink ref="AU142" location="A125237298A" display="A125237298A" xr:uid="{D18C7ABE-E887-4F65-8BE9-B1F44469B818}"/>
    <hyperlink ref="AU157" location="A125261058R" display="A125261058R" xr:uid="{D5821AA8-F658-4238-8702-1A16AA406D9B}"/>
    <hyperlink ref="AU172" location="A125249178F" display="A125249178F" xr:uid="{77623383-B824-4B60-9BB6-25EA344D4094}"/>
    <hyperlink ref="AV143" location="A125230146L" display="A125230146L" xr:uid="{2D4037BF-FB6A-4C31-B1A0-B173CE8421AD}"/>
    <hyperlink ref="AV158" location="A125253906V" display="A125253906V" xr:uid="{1BB871FE-7B57-47C7-ADDD-1FC1FBB59966}"/>
    <hyperlink ref="AV173" location="A125242026T" display="A125242026T" xr:uid="{42943621-8CB7-4091-AF32-18515E724506}"/>
    <hyperlink ref="AT143" location="A125234898A" display="A125234898A" xr:uid="{11AD3CB1-74A7-406D-8610-4DF5F301456B}"/>
    <hyperlink ref="AT158" location="A125258658K" display="A125258658K" xr:uid="{79C4637E-6945-4565-BA4B-3F43C2750746}"/>
    <hyperlink ref="AT173" location="A125246778F" display="A125246778F" xr:uid="{5A56FE7E-AA85-4B5F-82F1-8FA2798717B1}"/>
    <hyperlink ref="AR143" location="A125232522T" display="A125232522T" xr:uid="{25AFB72B-A473-469B-877C-9B6ED2D36046}"/>
    <hyperlink ref="AR158" location="A125256282L" display="A125256282L" xr:uid="{D740978E-C445-4B28-ACAC-41D0AF34604A}"/>
    <hyperlink ref="AR173" location="A125244402W" display="A125244402W" xr:uid="{40EA839E-B8EC-4D6A-90E1-8FD170D23B2E}"/>
    <hyperlink ref="AS143" location="A125227770J" display="A125227770J" xr:uid="{FC1D3592-742C-4280-8473-0315E6BE152D}"/>
    <hyperlink ref="AS158" location="A125251530W" display="A125251530W" xr:uid="{022A7139-A3DC-4BC2-BF20-A11FFE80C616}"/>
    <hyperlink ref="AS173" location="A125239650L" display="A125239650L" xr:uid="{E1E626C7-4615-43F1-9F19-0C439F086120}"/>
    <hyperlink ref="AU143" location="A125237274J" display="A125237274J" xr:uid="{2FEA4179-AEFC-4A1F-8822-274C80FFA70E}"/>
    <hyperlink ref="AU158" location="A125261034W" display="A125261034W" xr:uid="{DDED0999-FEED-416C-82B8-6845617B3209}"/>
    <hyperlink ref="AU173" location="A125249154L" display="A125249154L" xr:uid="{7B7E48D6-7415-4F20-A081-A6000BC1B881}"/>
    <hyperlink ref="AV144" location="A125230150C" display="A125230150C" xr:uid="{BBAA8BA4-4A98-47A0-844C-F2B7153EE074}"/>
    <hyperlink ref="AV159" location="A125253910K" display="A125253910K" xr:uid="{7BE100B0-D2DF-470C-8EB4-066C8FC4F0F3}"/>
    <hyperlink ref="AV174" location="A125242030J" display="A125242030J" xr:uid="{FDEE0612-2DC4-4090-9AE8-689E39D3623C}"/>
    <hyperlink ref="AT144" location="A125234902F" display="A125234902F" xr:uid="{300F17B9-1884-41A3-8FEF-497D6324C8B9}"/>
    <hyperlink ref="AT159" location="A125258662A" display="A125258662A" xr:uid="{8B3CAC76-D6E9-4ED1-9479-6620555B04DD}"/>
    <hyperlink ref="AT174" location="A125246782W" display="A125246782W" xr:uid="{6C191546-3CB7-492E-B156-77D8952C07EF}"/>
    <hyperlink ref="AR144" location="A125232526A" display="A125232526A" xr:uid="{976CDCDA-684D-4DB2-87C7-6C59771C7D71}"/>
    <hyperlink ref="AR159" location="A125256286W" display="A125256286W" xr:uid="{7B38382B-388E-49E8-AEF2-A9C2D4EE4B20}"/>
    <hyperlink ref="AR174" location="A125244406F" display="A125244406F" xr:uid="{265BB18C-E92E-4474-8631-23110C317E50}"/>
    <hyperlink ref="AS144" location="A125227774T" display="A125227774T" xr:uid="{8343BA37-32CC-4638-B21A-BF65D10D6D8F}"/>
    <hyperlink ref="AS159" location="A125251534F" display="A125251534F" xr:uid="{663C01E5-1302-4BF7-86E7-72708B1A86A2}"/>
    <hyperlink ref="AS174" location="A125239654W" display="A125239654W" xr:uid="{8527B257-BB54-4031-905B-EF29F6964D62}"/>
    <hyperlink ref="AU144" location="A125237278T" display="A125237278T" xr:uid="{2FFFDA48-1C52-4F2D-97E7-AD837FD62414}"/>
    <hyperlink ref="AU159" location="A125261038F" display="A125261038F" xr:uid="{8EF617E9-F53E-497C-9802-E709AE29D09B}"/>
    <hyperlink ref="AU174" location="A125249158W" display="A125249158W" xr:uid="{E5074F5C-778A-4A5D-BA2F-E7F3312A89A3}"/>
    <hyperlink ref="AV146" location="A125230154L" display="A125230154L" xr:uid="{623C7F99-96E8-45FE-B2B2-F2FF4BA47012}"/>
    <hyperlink ref="AV161" location="A125253914V" display="A125253914V" xr:uid="{9B702521-0EE7-472F-8224-9AE46DB2F90A}"/>
    <hyperlink ref="AV176" location="A125242034T" display="A125242034T" xr:uid="{7959456E-7F8E-4FF3-A775-102B8ABBB493}"/>
    <hyperlink ref="AT146" location="A125234906R" display="A125234906R" xr:uid="{2678AF31-8C15-45BC-9A3D-68F3CBA9F1DB}"/>
    <hyperlink ref="AT161" location="A125258666K" display="A125258666K" xr:uid="{AF7704BC-3175-46C2-A8CB-8B70BE089CE6}"/>
    <hyperlink ref="AT176" location="A125246786F" display="A125246786F" xr:uid="{2C7814C8-51BD-4718-AAF7-CA63F336DB2D}"/>
    <hyperlink ref="AR146" location="A125232530T" display="A125232530T" xr:uid="{01CC05CE-4DA2-427E-A699-96D794FB1CAA}"/>
    <hyperlink ref="AR161" location="A125256290L" display="A125256290L" xr:uid="{FF4BC5D5-E225-4A29-9817-50162F87AF96}"/>
    <hyperlink ref="AR176" location="A125244410W" display="A125244410W" xr:uid="{EB6DF158-E46C-43B4-850C-B6E67BBA17F9}"/>
    <hyperlink ref="AS146" location="A125227778A" display="A125227778A" xr:uid="{05AF61C3-E738-414B-BF3D-4FDEE313F6C9}"/>
    <hyperlink ref="AS161" location="A125251538R" display="A125251538R" xr:uid="{4607088B-CE9E-45E5-BF7B-02430F9E02F1}"/>
    <hyperlink ref="AS176" location="A125239658F" display="A125239658F" xr:uid="{AFBCE66F-C82F-454F-B27D-3FA40135483A}"/>
    <hyperlink ref="AU146" location="A125237282J" display="A125237282J" xr:uid="{E9D43791-3976-4D76-861B-DBF7CC4754AD}"/>
    <hyperlink ref="AU161" location="A125261042W" display="A125261042W" xr:uid="{89AD951F-5157-4363-A638-C24C955C04B3}"/>
    <hyperlink ref="AU176" location="A125249162L" display="A125249162L" xr:uid="{E063860E-1848-41C2-A309-47680C3899C7}"/>
    <hyperlink ref="AV147" location="A125230138L" display="A125230138L" xr:uid="{F40B7890-39FB-4A3A-8C7A-384D87E89C81}"/>
    <hyperlink ref="AV162" location="A125253898F" display="A125253898F" xr:uid="{FAF79BC2-989A-436A-8E36-F35BBAFABEE3}"/>
    <hyperlink ref="AV177" location="A125242018T" display="A125242018T" xr:uid="{58F0AF98-2CA4-4DF0-A457-C7FE4540627D}"/>
    <hyperlink ref="AT147" location="A125234890J" display="A125234890J" xr:uid="{E1F7FC67-4700-49EB-959D-FC39FB5EA4B1}"/>
    <hyperlink ref="AT162" location="A125258650T" display="A125258650T" xr:uid="{C469CBEF-67DA-4235-B31B-5AF810463CFB}"/>
    <hyperlink ref="AT177" location="A125246770L" display="A125246770L" xr:uid="{CAAE267B-BC45-4134-8610-5BD08D8606DB}"/>
    <hyperlink ref="AR147" location="A125232514T" display="A125232514T" xr:uid="{9E235B7A-225C-4E87-A10A-AFC463055E53}"/>
    <hyperlink ref="AR162" location="A125256274L" display="A125256274L" xr:uid="{492DFAE2-70F6-4205-A1DD-9214E8A9092F}"/>
    <hyperlink ref="AR177" location="A125244394J" display="A125244394J" xr:uid="{E731059F-8BA0-433A-B4AE-4411B771D2E1}"/>
    <hyperlink ref="AS147" location="A125227762J" display="A125227762J" xr:uid="{9690B3CA-F997-4A78-9732-C12B00D17713}"/>
    <hyperlink ref="AS162" location="A125251522W" display="A125251522W" xr:uid="{92AFBFD3-1ED3-444E-A3BF-6ED35DB20D8F}"/>
    <hyperlink ref="AS177" location="A125239642L" display="A125239642L" xr:uid="{F0F168E5-01B1-46C3-B479-452A341FC0AD}"/>
    <hyperlink ref="AU147" location="A125237266J" display="A125237266J" xr:uid="{AFA6B160-132D-4CCE-956D-2FC84BCCCCDF}"/>
    <hyperlink ref="AU162" location="A125261026W" display="A125261026W" xr:uid="{F3125718-E18E-4E7A-AF57-28E6FAAAB34C}"/>
    <hyperlink ref="AU177" location="A125249146L" display="A125249146L" xr:uid="{705D16E9-9649-4528-A8E9-FD8ABB37BAE3}"/>
    <hyperlink ref="AV148" location="A125230174W" display="A125230174W" xr:uid="{A31AA2EA-E2B4-411E-B228-01AB3462931F}"/>
    <hyperlink ref="AV163" location="A125253934C" display="A125253934C" xr:uid="{738146DD-BED0-4298-99EC-C1E6B23E7D6B}"/>
    <hyperlink ref="AV178" location="A125242054A" display="A125242054A" xr:uid="{BC12A1C4-8A11-400E-B1F9-EBBF04B265DB}"/>
    <hyperlink ref="AT148" location="A125234926X" display="A125234926X" xr:uid="{3202C850-5633-4172-A0FB-DE24C9C4C537}"/>
    <hyperlink ref="AT163" location="A125258686V" display="A125258686V" xr:uid="{3B7D8249-F559-4728-839D-2308388570DC}"/>
    <hyperlink ref="AT178" location="A125246806C" display="A125246806C" xr:uid="{CE09070E-72DD-40D0-AA2E-9E4729B5111F}"/>
    <hyperlink ref="AR148" location="A125232550A" display="A125232550A" xr:uid="{14FFE3BC-14BF-4A33-BEFB-02BB9E3EA015}"/>
    <hyperlink ref="AR163" location="A125256310K" display="A125256310K" xr:uid="{28CC3E9D-ECDA-4B34-8B29-22314E22564A}"/>
    <hyperlink ref="AR178" location="A125244430F" display="A125244430F" xr:uid="{283FE289-421D-4CD4-ADA6-BCAD75E1BA31}"/>
    <hyperlink ref="AS148" location="A125227798K" display="A125227798K" xr:uid="{5C56A004-8C9F-4FA0-8C40-14DDECEAC397}"/>
    <hyperlink ref="AS163" location="A125251558X" display="A125251558X" xr:uid="{450E673B-D00D-4E17-A030-11F91BE6C62A}"/>
    <hyperlink ref="AS178" location="A125239678R" display="A125239678R" xr:uid="{29EB0A98-813C-4625-A015-426B365E1FA6}"/>
    <hyperlink ref="AU148" location="A125237302F" display="A125237302F" xr:uid="{8347E17A-52E6-48BC-8696-6D0149AE68D0}"/>
    <hyperlink ref="AU163" location="A125261062F" display="A125261062F" xr:uid="{84736B58-83CB-4E39-AF22-9623896E0F18}"/>
    <hyperlink ref="AU178" location="A125249182W" display="A125249182W" xr:uid="{F86A34CB-3325-428A-BB5E-62C956361D69}"/>
    <hyperlink ref="AV149" location="A125230158W" display="A125230158W" xr:uid="{F5AFBDE0-C886-4438-A100-8F6F5157703E}"/>
    <hyperlink ref="AV164" location="A125253918C" display="A125253918C" xr:uid="{441938B7-88D3-458C-8AFD-389E954326D1}"/>
    <hyperlink ref="AV179" location="A125242038A" display="A125242038A" xr:uid="{8EB0520E-A47D-4DDF-A60A-D96D786D9CE8}"/>
    <hyperlink ref="AT149" location="A125234910F" display="A125234910F" xr:uid="{3035AC8A-0435-4B57-9190-C3DF9374A06F}"/>
    <hyperlink ref="AT164" location="A125258670A" display="A125258670A" xr:uid="{C5B14798-85AA-4A1A-95B5-2AD29C93BC49}"/>
    <hyperlink ref="AT179" location="A125246790W" display="A125246790W" xr:uid="{87F3A337-5F20-4C6D-99E1-AAA585A17E5E}"/>
    <hyperlink ref="AR149" location="A125232534A" display="A125232534A" xr:uid="{E86C422F-61BE-42F3-80ED-36787ABB7593}"/>
    <hyperlink ref="AR164" location="A125256294W" display="A125256294W" xr:uid="{7D93187B-211B-4D8A-B798-42DEB47C50EE}"/>
    <hyperlink ref="AR179" location="A125244414F" display="A125244414F" xr:uid="{7C0B52EE-78A5-4309-8E9B-04B98963E389}"/>
    <hyperlink ref="AS149" location="A125227782T" display="A125227782T" xr:uid="{079583ED-04CC-4B3A-9E96-120C58548A02}"/>
    <hyperlink ref="AS164" location="A125251542F" display="A125251542F" xr:uid="{857E2C4D-2754-4FCD-9A6C-DD14DEA99532}"/>
    <hyperlink ref="AS179" location="A125239662W" display="A125239662W" xr:uid="{9A562392-BB27-4E01-8634-D8B1E215CB85}"/>
    <hyperlink ref="AU149" location="A125237286T" display="A125237286T" xr:uid="{E8796B16-366E-4AAB-9C19-9C7139C635DA}"/>
    <hyperlink ref="AU164" location="A125261046F" display="A125261046F" xr:uid="{7BC27E1E-FFE8-4714-A7E6-948ABC3AC929}"/>
    <hyperlink ref="AU179" location="A125249166W" display="A125249166W" xr:uid="{06F8ACA3-4778-40E4-A817-72B2398F881B}"/>
    <hyperlink ref="H150" location="A125230134C" display="A125230134C" xr:uid="{4B512219-8A6B-40A4-BFC0-D2ED39FF31FC}"/>
    <hyperlink ref="H165" location="A125253894W" display="A125253894W" xr:uid="{EAD07B4A-60AC-4008-BBEB-393C3DC52211}"/>
    <hyperlink ref="H180" location="A125242014J" display="A125242014J" xr:uid="{E152C432-FD70-4A25-A8DF-1C7A481D99F6}"/>
    <hyperlink ref="F150" location="A125234886T" display="A125234886T" xr:uid="{830CE7C4-E68A-429D-A354-B6D8BA386461}"/>
    <hyperlink ref="F165" location="A125258646A" display="A125258646A" xr:uid="{EC5D1A20-D3BA-4C7D-A3D0-2ED3C0BE0F0F}"/>
    <hyperlink ref="F180" location="A125246766W" display="A125246766W" xr:uid="{DCB48F39-9AA4-45F4-B799-997C2C737CEA}"/>
    <hyperlink ref="D150" location="A125232510J" display="A125232510J" xr:uid="{97005238-74BB-4FBD-B084-B73E5390B1AE}"/>
    <hyperlink ref="D165" location="A125256270C" display="A125256270C" xr:uid="{8A79D273-7BE2-408B-A464-F4FD0D0EF4B1}"/>
    <hyperlink ref="D180" location="A125244390X" display="A125244390X" xr:uid="{B4238955-0482-48BA-97DC-D351DC597402}"/>
    <hyperlink ref="E150" location="A125227758T" display="A125227758T" xr:uid="{20B85D77-FA49-4926-B7AD-D87CA001F2B2}"/>
    <hyperlink ref="E165" location="A125251518F" display="A125251518F" xr:uid="{F5B95E59-03CA-4925-93BA-133B39D7A32F}"/>
    <hyperlink ref="E180" location="A125239638W" display="A125239638W" xr:uid="{84379F74-5B47-4C0C-8F4A-8D0D04CBB1D8}"/>
    <hyperlink ref="G150" location="A125237262X" display="A125237262X" xr:uid="{52254BDE-7570-401B-B3D8-8E7EC8FFD736}"/>
    <hyperlink ref="G165" location="A125261022L" display="A125261022L" xr:uid="{29EEF1CB-A34F-4F2D-B909-923419420279}"/>
    <hyperlink ref="G180" location="A125249142C" display="A125249142C" xr:uid="{63C02B54-EC28-4607-92BA-1FEC761DE7AD}"/>
    <hyperlink ref="H138" location="A125230118C" display="A125230118C" xr:uid="{3E2EC46E-613D-4DA2-884B-FA4F8E53A5F9}"/>
    <hyperlink ref="H153" location="A125253878W" display="A125253878W" xr:uid="{670B0F8A-1F64-49C7-8238-91C55BF1C244}"/>
    <hyperlink ref="H168" location="A125241998T" display="A125241998T" xr:uid="{2410D43B-D586-4470-8FF2-092B933549D6}"/>
    <hyperlink ref="F138" location="A125234870X" display="A125234870X" xr:uid="{87CFA135-D26E-4CB1-9D86-BEDFD227F1EB}"/>
    <hyperlink ref="F153" location="A125258630J" display="A125258630J" xr:uid="{7555D826-4939-4F09-BD8C-AFF351D9F27E}"/>
    <hyperlink ref="F168" location="A125246750C" display="A125246750C" xr:uid="{C276093B-6CC3-4977-9816-C0270FA469FC}"/>
    <hyperlink ref="D138" location="A125232494V" display="A125232494V" xr:uid="{C31C5664-A770-4292-9E30-E73FA441A44B}"/>
    <hyperlink ref="D153" location="A125256254C" display="A125256254C" xr:uid="{3804177B-8763-46EB-B899-75346278BEE5}"/>
    <hyperlink ref="D168" location="A125244374X" display="A125244374X" xr:uid="{6311E8D0-2AA2-4E38-A92E-F954DB4581A8}"/>
    <hyperlink ref="E138" location="A125227742X" display="A125227742X" xr:uid="{C3ED22A9-3817-4D7B-A734-F8C57D4643C3}"/>
    <hyperlink ref="E153" location="A125251502L" display="A125251502L" xr:uid="{99D93AD6-E46E-4248-AE8B-3EAADB8F4F38}"/>
    <hyperlink ref="E168" location="A125239622C" display="A125239622C" xr:uid="{79B7EC41-1030-4F3E-8E4B-52D8441D9902}"/>
    <hyperlink ref="G138" location="A125237246X" display="A125237246X" xr:uid="{E2621569-803D-4CCE-A9E8-19EEE8161047}"/>
    <hyperlink ref="G153" location="A125261006L" display="A125261006L" xr:uid="{0E925E78-0129-4253-BAFD-CD609968A5B2}"/>
    <hyperlink ref="G168" location="A125249126C" display="A125249126C" xr:uid="{1A270862-F040-4F82-B1B5-AEB2C08E5500}"/>
    <hyperlink ref="H139" location="A125230098F" display="A125230098F" xr:uid="{3BCB55ED-D609-4D1C-B6C7-7FBE93BDB5EA}"/>
    <hyperlink ref="H154" location="A125253858L" display="A125253858L" xr:uid="{A0CDB925-395C-4EB9-9073-53A2B7FE155C}"/>
    <hyperlink ref="H169" location="A125241978J" display="A125241978J" xr:uid="{21DF7BB8-26AB-4250-AB07-366DFA2D8E6D}"/>
    <hyperlink ref="F139" location="A125234850R" display="A125234850R" xr:uid="{86C044D2-425F-4E56-8992-CDD5C76EF6E1}"/>
    <hyperlink ref="F154" location="A125258610X" display="A125258610X" xr:uid="{0B2B1A40-E23A-4604-B14F-A9C5F8A7495B}"/>
    <hyperlink ref="F169" location="A125246730V" display="A125246730V" xr:uid="{594EB662-8585-43A5-A124-16F1345ADF31}"/>
    <hyperlink ref="D139" location="A125232474K" display="A125232474K" xr:uid="{645B150D-EE9A-454D-AA15-653258FE2979}"/>
    <hyperlink ref="D154" location="A125256234V" display="A125256234V" xr:uid="{3D5BACD3-C1C5-45E6-A4A1-C8B2453DC8F0}"/>
    <hyperlink ref="D169" location="A125244354R" display="A125244354R" xr:uid="{5967298C-BA52-47B0-B610-C2B0A4E35C4A}"/>
    <hyperlink ref="E139" location="A125227722R" display="A125227722R" xr:uid="{4BC601DB-38FA-439D-B38B-0BE081823DE3}"/>
    <hyperlink ref="E154" location="A125251482R" display="A125251482R" xr:uid="{F49CD64F-D5A3-4762-BC92-266CA377C527}"/>
    <hyperlink ref="E169" location="A125239602V" display="A125239602V" xr:uid="{62863970-4777-475F-B274-71DDF2979C68}"/>
    <hyperlink ref="G139" location="A125237226R" display="A125237226R" xr:uid="{C8629F61-210C-464F-B792-742BC2382777}"/>
    <hyperlink ref="G154" location="A125260986L" display="A125260986L" xr:uid="{5A8039BC-3336-4D47-B6E1-54E0E4228545}"/>
    <hyperlink ref="G169" location="A125249106V" display="A125249106V" xr:uid="{7923E153-B403-424E-8AAE-79700FB3DEBE}"/>
    <hyperlink ref="H141" location="A125230122V" display="A125230122V" xr:uid="{8CA82A3A-B688-4932-B7C6-2921E1F499AB}"/>
    <hyperlink ref="H156" location="A125253882L" display="A125253882L" xr:uid="{97D25A71-D3DF-4599-BD27-F3E38E26234B}"/>
    <hyperlink ref="H171" location="A125242002X" display="A125242002X" xr:uid="{2AFB2E3D-5A4B-459B-AFEA-CB23C6063A18}"/>
    <hyperlink ref="F141" location="A125234874J" display="A125234874J" xr:uid="{031B2DEA-F421-4B9D-9408-D6E198376966}"/>
    <hyperlink ref="F156" location="A125258634T" display="A125258634T" xr:uid="{467D8AD1-2555-4FAC-A164-892F44D456A6}"/>
    <hyperlink ref="F171" location="A125246754L" display="A125246754L" xr:uid="{C44D3BBD-28C9-4069-9719-FDE2999C414F}"/>
    <hyperlink ref="D141" location="A125232498C" display="A125232498C" xr:uid="{03033BC1-8070-40AA-9BDA-007B20F61471}"/>
    <hyperlink ref="D156" location="A125256258L" display="A125256258L" xr:uid="{C77EFA50-6410-48D4-9941-E172A6A8C77C}"/>
    <hyperlink ref="D171" location="A125244378J" display="A125244378J" xr:uid="{0BA240B9-5E47-46E7-9A3F-6D224AFB1015}"/>
    <hyperlink ref="E141" location="A125227746J" display="A125227746J" xr:uid="{B4BF413E-19EE-41BE-BC6D-45490967E314}"/>
    <hyperlink ref="E156" location="A125251506W" display="A125251506W" xr:uid="{A0B6972D-E34A-48DB-A895-7F7036EC0E3B}"/>
    <hyperlink ref="E171" location="A125239626L" display="A125239626L" xr:uid="{EC955C59-879A-4B56-AF70-2A422A48B8E9}"/>
    <hyperlink ref="G141" location="A125237250R" display="A125237250R" xr:uid="{384C2FF4-477A-44CA-8899-AA3CD7531B63}"/>
    <hyperlink ref="G156" location="A125261010C" display="A125261010C" xr:uid="{87BD8362-C599-419E-9B1D-3356E64DE897}"/>
    <hyperlink ref="G171" location="A125249130V" display="A125249130V" xr:uid="{B5F52C14-04D1-49D2-8598-8E2E6E7230E0}"/>
    <hyperlink ref="H142" location="A125230126C" display="A125230126C" xr:uid="{1A095139-EAD1-4C39-8027-AA0E3B48B658}"/>
    <hyperlink ref="H157" location="A125253886W" display="A125253886W" xr:uid="{52D86E3E-01B8-4252-A606-AF26B32C7F57}"/>
    <hyperlink ref="H172" location="A125242006J" display="A125242006J" xr:uid="{7E757C0D-74AA-4C34-AFD4-B7818F649754}"/>
    <hyperlink ref="F142" location="A125234878T" display="A125234878T" xr:uid="{19D6E950-B951-460C-8B8D-BC65643796E6}"/>
    <hyperlink ref="F157" location="A125258638A" display="A125258638A" xr:uid="{069DF6C8-1A2E-4C40-9C22-38D39F46F120}"/>
    <hyperlink ref="F172" location="A125246758W" display="A125246758W" xr:uid="{78A103A9-6532-45DD-89DC-1FEE4C7A92D1}"/>
    <hyperlink ref="D142" location="A125232502J" display="A125232502J" xr:uid="{73D922E1-72D3-43F6-B60B-194B642EEC79}"/>
    <hyperlink ref="D157" location="A125256262C" display="A125256262C" xr:uid="{BAF4E0B4-895B-4068-86E4-B63012CF8832}"/>
    <hyperlink ref="D172" location="A125244382X" display="A125244382X" xr:uid="{0D330923-D26B-488E-850B-9ADB71247E14}"/>
    <hyperlink ref="E142" location="A125227750X" display="A125227750X" xr:uid="{53E7C6AC-7696-4B53-A801-3E6DA75D7332}"/>
    <hyperlink ref="E157" location="A125251510L" display="A125251510L" xr:uid="{AA1B1C88-F160-48FF-A9E4-A54C3D2363A2}"/>
    <hyperlink ref="E172" location="A125239630C" display="A125239630C" xr:uid="{6EAD466C-D896-431F-AE25-99469E09D0D6}"/>
    <hyperlink ref="G142" location="A125237254X" display="A125237254X" xr:uid="{D7581162-69DA-4A7A-AF8A-A4D5536C485F}"/>
    <hyperlink ref="G157" location="A125261014L" display="A125261014L" xr:uid="{C1903D12-5DA3-48EF-A5E6-8E7198C80B13}"/>
    <hyperlink ref="G172" location="A125249134C" display="A125249134C" xr:uid="{B1EAED90-9538-48FF-819F-82DC0854D755}"/>
    <hyperlink ref="H143" location="A125230102K" display="A125230102K" xr:uid="{DEDA986E-45A9-45C6-A1D3-7724B67C6E30}"/>
    <hyperlink ref="H158" location="A125253862C" display="A125253862C" xr:uid="{6C8B5A11-E765-4439-ADD0-77DCD9ED9304}"/>
    <hyperlink ref="H173" location="A125241982X" display="A125241982X" xr:uid="{2A2095E5-7FCF-47DF-B0E6-25EEEA9F2989}"/>
    <hyperlink ref="F143" location="A125234854X" display="A125234854X" xr:uid="{FA239966-E2A2-4FA5-8585-692D473A009C}"/>
    <hyperlink ref="F158" location="A125258614J" display="A125258614J" xr:uid="{5322C2D6-C220-479E-A7EB-C8659E469093}"/>
    <hyperlink ref="F173" location="A125246734C" display="A125246734C" xr:uid="{FC254082-0043-40F0-A6FF-31DCA45BF83A}"/>
    <hyperlink ref="D143" location="A125232478V" display="A125232478V" xr:uid="{9E95FE21-DAEF-4A83-86DB-CD36EEDCEAC7}"/>
    <hyperlink ref="D158" location="A125256238C" display="A125256238C" xr:uid="{446192A9-91D9-4049-99BA-DA014ACB1942}"/>
    <hyperlink ref="D173" location="A125244358X" display="A125244358X" xr:uid="{127AE6D0-04CE-47D7-B7D3-487985DFF2CB}"/>
    <hyperlink ref="E143" location="A125227726X" display="A125227726X" xr:uid="{74F75E63-CFE8-455E-B1F1-42F18F4B0529}"/>
    <hyperlink ref="E158" location="A125251486X" display="A125251486X" xr:uid="{483DBCA0-8589-4506-87E3-A14903881F3E}"/>
    <hyperlink ref="E173" location="A125239606C" display="A125239606C" xr:uid="{64E5066C-BEC8-4BAD-A095-EBA071A518A2}"/>
    <hyperlink ref="G143" location="A125237230F" display="A125237230F" xr:uid="{43EB0D8D-108E-406A-AA62-FCB9B2762CE6}"/>
    <hyperlink ref="G158" location="A125260990C" display="A125260990C" xr:uid="{2B827BFB-5804-4071-870A-57C4BD5C57D1}"/>
    <hyperlink ref="G173" location="A125249110K" display="A125249110K" xr:uid="{52304AAD-DC9F-4E80-9EEE-9262B97D59E9}"/>
    <hyperlink ref="H144" location="A125230106V" display="A125230106V" xr:uid="{6FF40A65-50A8-42AE-AF85-464AA8E7D5EE}"/>
    <hyperlink ref="H159" location="A125253866L" display="A125253866L" xr:uid="{6BEE4683-B48A-41E5-B8CA-259846F83251}"/>
    <hyperlink ref="H174" location="A125241986J" display="A125241986J" xr:uid="{94C29669-A08C-4D62-A370-E53AAF4B07C9}"/>
    <hyperlink ref="F144" location="A125234858J" display="A125234858J" xr:uid="{4DB0346C-8C7A-4591-9EDE-24D958AE73E4}"/>
    <hyperlink ref="F159" location="A125258618T" display="A125258618T" xr:uid="{FA52D7F7-EE70-4D0E-AC6A-4C63EAC1C493}"/>
    <hyperlink ref="F174" location="A125246738L" display="A125246738L" xr:uid="{19441308-BE5A-40ED-B7BB-5D210A0AC3B9}"/>
    <hyperlink ref="D144" location="A125232482K" display="A125232482K" xr:uid="{F973F86E-C7C4-49C4-8E06-7CD801D20848}"/>
    <hyperlink ref="D159" location="A125256242V" display="A125256242V" xr:uid="{336CEE99-233D-4CB6-B566-EE15C670570E}"/>
    <hyperlink ref="D174" location="A125244362R" display="A125244362R" xr:uid="{798ACB5B-6952-4DC9-B507-A0C39F1CCC43}"/>
    <hyperlink ref="E144" location="A125227730R" display="A125227730R" xr:uid="{A1CD6D39-D2BA-4028-AFA4-071C32793B24}"/>
    <hyperlink ref="E159" location="A125251490R" display="A125251490R" xr:uid="{682B6851-6B02-4271-A1AC-80580F731D94}"/>
    <hyperlink ref="E174" location="A125239610V" display="A125239610V" xr:uid="{ABD726F8-8481-45C5-9AFE-EDFD8169A1A0}"/>
    <hyperlink ref="G144" location="A125237234R" display="A125237234R" xr:uid="{EED4F14A-F0F5-4819-970A-89016A99FBF6}"/>
    <hyperlink ref="G159" location="A125260994L" display="A125260994L" xr:uid="{64955010-497D-4246-95A5-186157E7975F}"/>
    <hyperlink ref="G174" location="A125249114V" display="A125249114V" xr:uid="{E7282288-9024-436C-8C0D-B87829DAF92A}"/>
    <hyperlink ref="H146" location="A125230110K" display="A125230110K" xr:uid="{9A30F2A9-CBEE-4BF7-89F4-E2B8A0004DB6}"/>
    <hyperlink ref="H161" location="A125253870C" display="A125253870C" xr:uid="{76736F40-12D4-4223-8848-2EC2C2A4F915}"/>
    <hyperlink ref="H176" location="A125241990X" display="A125241990X" xr:uid="{9AF9185B-230B-4BBD-9011-B35551D411EF}"/>
    <hyperlink ref="F146" location="A125234862X" display="A125234862X" xr:uid="{B350C993-C2BA-47B2-9078-32FA769498B8}"/>
    <hyperlink ref="F161" location="A125258622J" display="A125258622J" xr:uid="{8603DD47-BC3B-4AFA-9355-DE393FF48C4E}"/>
    <hyperlink ref="F176" location="A125246742C" display="A125246742C" xr:uid="{BEAACECD-C70C-4307-9B68-35163BE07A73}"/>
    <hyperlink ref="D146" location="A125232486V" display="A125232486V" xr:uid="{8D3E1172-93D2-4A76-B436-3BB9A2E90E5D}"/>
    <hyperlink ref="D161" location="A125256246C" display="A125256246C" xr:uid="{C25574C9-17D8-4766-91A3-63AF35DD9A6C}"/>
    <hyperlink ref="D176" location="A125244366X" display="A125244366X" xr:uid="{95988142-4F40-443B-9AFE-5D57A00BBA2E}"/>
    <hyperlink ref="E146" location="A125227734X" display="A125227734X" xr:uid="{61C453F7-8E7F-4D27-90FB-C3B2F65CF13B}"/>
    <hyperlink ref="E161" location="A125251494X" display="A125251494X" xr:uid="{FCEE14A1-09EB-4AC2-B522-46FE627C42E8}"/>
    <hyperlink ref="E176" location="A125239614C" display="A125239614C" xr:uid="{0ADA94F3-5BBD-4AAB-A8B4-C0A142AC367E}"/>
    <hyperlink ref="G146" location="A125237238X" display="A125237238X" xr:uid="{08AFA565-FAED-45B4-BA3C-7D45D5A4B8D0}"/>
    <hyperlink ref="G161" location="A125260998W" display="A125260998W" xr:uid="{DF1755DE-F535-4E91-B186-0588D242F173}"/>
    <hyperlink ref="G176" location="A125249118C" display="A125249118C" xr:uid="{BDAB0E97-0288-40B1-896A-30946F03D8AA}"/>
    <hyperlink ref="H147" location="A125230094W" display="A125230094W" xr:uid="{FB564662-0638-4509-AAD2-1253D4031A21}"/>
    <hyperlink ref="H162" location="A125253854C" display="A125253854C" xr:uid="{3CF3A771-579F-47DD-A6B6-59C1073E9CC4}"/>
    <hyperlink ref="H177" location="A125241974X" display="A125241974X" xr:uid="{E9FE9DD1-2B44-4C27-9103-553CEC9039BE}"/>
    <hyperlink ref="F147" location="A125234846X" display="A125234846X" xr:uid="{6520F09D-F32A-485F-8D25-37252491DB62}"/>
    <hyperlink ref="F162" location="A125258606J" display="A125258606J" xr:uid="{5CFF8C88-9B53-48ED-A5CB-2A52F8551777}"/>
    <hyperlink ref="F177" location="A125246726C" display="A125246726C" xr:uid="{79C1DE10-59F5-4967-B400-2DDFD773C6C3}"/>
    <hyperlink ref="D147" location="A125232470A" display="A125232470A" xr:uid="{A8BAEB45-9B77-4547-98AE-E329C46BE97D}"/>
    <hyperlink ref="D162" location="A125256230K" display="A125256230K" xr:uid="{649B2F4C-28FC-432E-8B4C-F11960FE7483}"/>
    <hyperlink ref="D177" location="A125244350F" display="A125244350F" xr:uid="{B633F17C-573B-42CF-9256-434D20A86521}"/>
    <hyperlink ref="E147" location="A125227718X" display="A125227718X" xr:uid="{B44F0416-D569-4C36-ABB9-103E0E590352}"/>
    <hyperlink ref="E162" location="A125251478X" display="A125251478X" xr:uid="{5BEBA4EB-D6C6-4A6A-91EB-3B4B2530B094}"/>
    <hyperlink ref="E177" location="A125239598R" display="A125239598R" xr:uid="{A3902E7F-2157-42D6-959D-C06DC476880B}"/>
    <hyperlink ref="G147" location="A125237222F" display="A125237222F" xr:uid="{B1053E15-C51D-4FFB-B17F-8B45D4082A8E}"/>
    <hyperlink ref="G162" location="A125260982C" display="A125260982C" xr:uid="{05AD2CBC-DC2A-46E8-BC4F-630BAEF63332}"/>
    <hyperlink ref="G177" location="A125249102K" display="A125249102K" xr:uid="{A9B5BBBD-D273-490C-AD4F-B7CB47F1A2AD}"/>
    <hyperlink ref="H148" location="A125230130V" display="A125230130V" xr:uid="{94255B10-09C4-494D-8B33-5D9B478C0D44}"/>
    <hyperlink ref="H163" location="A125253890L" display="A125253890L" xr:uid="{7D49393B-7162-4080-87A2-B778DD7D765E}"/>
    <hyperlink ref="H178" location="A125242010X" display="A125242010X" xr:uid="{E884D577-E3E7-4709-8D8C-683BF142E736}"/>
    <hyperlink ref="F148" location="A125234882J" display="A125234882J" xr:uid="{9DD3343C-26D4-40B6-B305-9F38BEAE217E}"/>
    <hyperlink ref="F163" location="A125258642T" display="A125258642T" xr:uid="{46364FEF-AF5B-4D2C-8B87-5C51A2C13116}"/>
    <hyperlink ref="F178" location="A125246762L" display="A125246762L" xr:uid="{D0DCDD91-6FE1-4148-8F2F-165A4E0AC029}"/>
    <hyperlink ref="D148" location="A125232506T" display="A125232506T" xr:uid="{E8D9E00A-6F98-4872-AFE9-CCDD972532A5}"/>
    <hyperlink ref="D163" location="A125256266L" display="A125256266L" xr:uid="{49ABACD6-73FA-4651-864D-1C533E71183B}"/>
    <hyperlink ref="D178" location="A125244386J" display="A125244386J" xr:uid="{5609C944-8374-463E-937B-2420E15AF5A9}"/>
    <hyperlink ref="E148" location="A125227754J" display="A125227754J" xr:uid="{E086A57F-8344-4331-8E13-C5CF87BDFB93}"/>
    <hyperlink ref="E163" location="A125251514W" display="A125251514W" xr:uid="{36D4137A-A987-4196-83A1-13E465510FB5}"/>
    <hyperlink ref="E178" location="A125239634L" display="A125239634L" xr:uid="{416EFEBD-7447-463E-B68B-A13EC41A4245}"/>
    <hyperlink ref="G148" location="A125237258J" display="A125237258J" xr:uid="{B3205A8E-99D9-4AF8-AFC8-17344F20C6EB}"/>
    <hyperlink ref="G163" location="A125261018W" display="A125261018W" xr:uid="{EA9F653F-9B61-44F3-9E3D-8FDC6C9A1675}"/>
    <hyperlink ref="G178" location="A125249138L" display="A125249138L" xr:uid="{886A7647-7F24-4FFD-B219-303E6E02E752}"/>
    <hyperlink ref="H149" location="A125230114V" display="A125230114V" xr:uid="{284430D4-A640-4ACF-BAEF-F679697DD1EB}"/>
    <hyperlink ref="H164" location="A125253874L" display="A125253874L" xr:uid="{E5D87796-AB92-437A-84BD-A338F6838A8C}"/>
    <hyperlink ref="H179" location="A125241994J" display="A125241994J" xr:uid="{09EE194D-E022-4765-A9B0-EB25F964FBD6}"/>
    <hyperlink ref="F149" location="A125234866J" display="A125234866J" xr:uid="{E1FCEA70-A641-4923-98C8-520A7FFFF6C7}"/>
    <hyperlink ref="F164" location="A125258626T" display="A125258626T" xr:uid="{45F01FDF-FA8C-45C0-A58D-1BE7FA2BE16C}"/>
    <hyperlink ref="F179" location="A125246746L" display="A125246746L" xr:uid="{397EFA9A-2B99-494A-892B-490B81FD1D84}"/>
    <hyperlink ref="D149" location="A125232490K" display="A125232490K" xr:uid="{BECF6724-D73B-4A5E-8606-9BC093300568}"/>
    <hyperlink ref="D164" location="A125256250V" display="A125256250V" xr:uid="{1D9BF7D9-6EAE-407B-8230-F0B87041800D}"/>
    <hyperlink ref="D179" location="A125244370R" display="A125244370R" xr:uid="{399F1BA3-D500-452D-B062-17CE54770739}"/>
    <hyperlink ref="E149" location="A125227738J" display="A125227738J" xr:uid="{DC0A6DA9-5FEE-4728-869D-148D98B90C15}"/>
    <hyperlink ref="E164" location="A125251498J" display="A125251498J" xr:uid="{24CD8C59-7038-45AF-9FAD-D1A5E8288DC9}"/>
    <hyperlink ref="E179" location="A125239618L" display="A125239618L" xr:uid="{B83217FB-E508-4941-9576-98A9CB965455}"/>
    <hyperlink ref="G149" location="A125237242R" display="A125237242R" xr:uid="{A64CD32F-F102-4F7F-80C9-711E6DA2458F}"/>
    <hyperlink ref="G164" location="A125261002C" display="A125261002C" xr:uid="{99282196-BC56-4B05-AD3B-28B72B15AECB}"/>
    <hyperlink ref="G179" location="A125249122V" display="A125249122V" xr:uid="{B37DD95B-9524-4AC2-A5C4-0E64875D82B5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32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4632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4633</v>
      </c>
    </row>
    <row r="6" spans="1:13" ht="15.75" customHeight="1">
      <c r="B6" s="72" t="s">
        <v>4634</v>
      </c>
      <c r="C6" s="72"/>
      <c r="D6" s="72"/>
      <c r="E6" s="72"/>
      <c r="F6" s="72"/>
      <c r="G6" s="72"/>
      <c r="H6" s="72"/>
      <c r="I6" s="72"/>
      <c r="J6" s="72"/>
      <c r="K6" s="72"/>
      <c r="L6" s="72"/>
    </row>
    <row r="8" spans="1:13" ht="15">
      <c r="D8" s="16" t="s">
        <v>4636</v>
      </c>
    </row>
    <row r="9" spans="1:13" s="17" customFormat="1"/>
    <row r="10" spans="1:13" ht="22.5" customHeight="1">
      <c r="A10" s="18" t="s">
        <v>4637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4638</v>
      </c>
      <c r="I10" s="18" t="s">
        <v>250</v>
      </c>
      <c r="J10" s="18" t="s">
        <v>252</v>
      </c>
      <c r="K10" s="18" t="s">
        <v>4639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45323</v>
      </c>
      <c r="H12" s="11">
        <v>10</v>
      </c>
      <c r="I12" s="20" t="s">
        <v>259</v>
      </c>
      <c r="J12" s="11" t="s">
        <v>261</v>
      </c>
      <c r="K12" s="11" t="s">
        <v>4641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45323</v>
      </c>
      <c r="H13" s="11">
        <v>10</v>
      </c>
      <c r="I13" s="20" t="s">
        <v>259</v>
      </c>
      <c r="J13" s="11" t="s">
        <v>261</v>
      </c>
      <c r="K13" s="11" t="s">
        <v>4641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45323</v>
      </c>
      <c r="H14" s="11">
        <v>10</v>
      </c>
      <c r="I14" s="20" t="s">
        <v>259</v>
      </c>
      <c r="J14" s="11" t="s">
        <v>261</v>
      </c>
      <c r="K14" s="11" t="s">
        <v>4641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45323</v>
      </c>
      <c r="H15" s="11">
        <v>10</v>
      </c>
      <c r="I15" s="20" t="s">
        <v>259</v>
      </c>
      <c r="J15" s="11" t="s">
        <v>261</v>
      </c>
      <c r="K15" s="11" t="s">
        <v>4641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45323</v>
      </c>
      <c r="H16" s="11">
        <v>10</v>
      </c>
      <c r="I16" s="20" t="s">
        <v>259</v>
      </c>
      <c r="J16" s="11" t="s">
        <v>261</v>
      </c>
      <c r="K16" s="11" t="s">
        <v>4641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45323</v>
      </c>
      <c r="H17" s="11">
        <v>10</v>
      </c>
      <c r="I17" s="20" t="s">
        <v>259</v>
      </c>
      <c r="J17" s="11" t="s">
        <v>261</v>
      </c>
      <c r="K17" s="11" t="s">
        <v>4641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45323</v>
      </c>
      <c r="H18" s="11">
        <v>10</v>
      </c>
      <c r="I18" s="20" t="s">
        <v>259</v>
      </c>
      <c r="J18" s="11" t="s">
        <v>261</v>
      </c>
      <c r="K18" s="11" t="s">
        <v>4641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45323</v>
      </c>
      <c r="H19" s="11">
        <v>10</v>
      </c>
      <c r="I19" s="20" t="s">
        <v>259</v>
      </c>
      <c r="J19" s="11" t="s">
        <v>261</v>
      </c>
      <c r="K19" s="11" t="s">
        <v>4641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45323</v>
      </c>
      <c r="H20" s="11">
        <v>10</v>
      </c>
      <c r="I20" s="20" t="s">
        <v>259</v>
      </c>
      <c r="J20" s="11" t="s">
        <v>261</v>
      </c>
      <c r="K20" s="11" t="s">
        <v>4641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45323</v>
      </c>
      <c r="H21" s="11">
        <v>10</v>
      </c>
      <c r="I21" s="20" t="s">
        <v>259</v>
      </c>
      <c r="J21" s="11" t="s">
        <v>261</v>
      </c>
      <c r="K21" s="11" t="s">
        <v>4641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45323</v>
      </c>
      <c r="H22" s="11">
        <v>10</v>
      </c>
      <c r="I22" s="20" t="s">
        <v>259</v>
      </c>
      <c r="J22" s="11" t="s">
        <v>261</v>
      </c>
      <c r="K22" s="11" t="s">
        <v>4641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45323</v>
      </c>
      <c r="H23" s="11">
        <v>10</v>
      </c>
      <c r="I23" s="20" t="s">
        <v>259</v>
      </c>
      <c r="J23" s="11" t="s">
        <v>261</v>
      </c>
      <c r="K23" s="11" t="s">
        <v>4641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45323</v>
      </c>
      <c r="H24" s="11">
        <v>10</v>
      </c>
      <c r="I24" s="20" t="s">
        <v>259</v>
      </c>
      <c r="J24" s="11" t="s">
        <v>261</v>
      </c>
      <c r="K24" s="11" t="s">
        <v>4641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45323</v>
      </c>
      <c r="H25" s="11">
        <v>10</v>
      </c>
      <c r="I25" s="20" t="s">
        <v>259</v>
      </c>
      <c r="J25" s="11" t="s">
        <v>261</v>
      </c>
      <c r="K25" s="11" t="s">
        <v>4641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45323</v>
      </c>
      <c r="H26" s="11">
        <v>10</v>
      </c>
      <c r="I26" s="20" t="s">
        <v>259</v>
      </c>
      <c r="J26" s="11" t="s">
        <v>261</v>
      </c>
      <c r="K26" s="11" t="s">
        <v>4641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45323</v>
      </c>
      <c r="H27" s="11">
        <v>10</v>
      </c>
      <c r="I27" s="20" t="s">
        <v>259</v>
      </c>
      <c r="J27" s="11" t="s">
        <v>261</v>
      </c>
      <c r="K27" s="11" t="s">
        <v>4641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45323</v>
      </c>
      <c r="H28" s="11">
        <v>10</v>
      </c>
      <c r="I28" s="20" t="s">
        <v>259</v>
      </c>
      <c r="J28" s="11" t="s">
        <v>261</v>
      </c>
      <c r="K28" s="11" t="s">
        <v>4641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45323</v>
      </c>
      <c r="H29" s="11">
        <v>10</v>
      </c>
      <c r="I29" s="20" t="s">
        <v>259</v>
      </c>
      <c r="J29" s="11" t="s">
        <v>261</v>
      </c>
      <c r="K29" s="11" t="s">
        <v>4641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45323</v>
      </c>
      <c r="H30" s="11">
        <v>10</v>
      </c>
      <c r="I30" s="20" t="s">
        <v>259</v>
      </c>
      <c r="J30" s="11" t="s">
        <v>261</v>
      </c>
      <c r="K30" s="11" t="s">
        <v>4641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45323</v>
      </c>
      <c r="H31" s="11">
        <v>10</v>
      </c>
      <c r="I31" s="20" t="s">
        <v>259</v>
      </c>
      <c r="J31" s="11" t="s">
        <v>261</v>
      </c>
      <c r="K31" s="11" t="s">
        <v>4641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45323</v>
      </c>
      <c r="H32" s="11">
        <v>10</v>
      </c>
      <c r="I32" s="20" t="s">
        <v>259</v>
      </c>
      <c r="J32" s="11" t="s">
        <v>261</v>
      </c>
      <c r="K32" s="11" t="s">
        <v>4641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45323</v>
      </c>
      <c r="H33" s="11">
        <v>10</v>
      </c>
      <c r="I33" s="20" t="s">
        <v>259</v>
      </c>
      <c r="J33" s="11" t="s">
        <v>261</v>
      </c>
      <c r="K33" s="11" t="s">
        <v>4641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45323</v>
      </c>
      <c r="H34" s="11">
        <v>10</v>
      </c>
      <c r="I34" s="20" t="s">
        <v>259</v>
      </c>
      <c r="J34" s="11" t="s">
        <v>261</v>
      </c>
      <c r="K34" s="11" t="s">
        <v>4641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45323</v>
      </c>
      <c r="H35" s="11">
        <v>10</v>
      </c>
      <c r="I35" s="20" t="s">
        <v>259</v>
      </c>
      <c r="J35" s="11" t="s">
        <v>261</v>
      </c>
      <c r="K35" s="11" t="s">
        <v>4641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45323</v>
      </c>
      <c r="H36" s="11">
        <v>10</v>
      </c>
      <c r="I36" s="20" t="s">
        <v>259</v>
      </c>
      <c r="J36" s="11" t="s">
        <v>261</v>
      </c>
      <c r="K36" s="11" t="s">
        <v>4641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45323</v>
      </c>
      <c r="H37" s="11">
        <v>10</v>
      </c>
      <c r="I37" s="20" t="s">
        <v>259</v>
      </c>
      <c r="J37" s="11" t="s">
        <v>261</v>
      </c>
      <c r="K37" s="11" t="s">
        <v>4641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45323</v>
      </c>
      <c r="H38" s="11">
        <v>10</v>
      </c>
      <c r="I38" s="20" t="s">
        <v>259</v>
      </c>
      <c r="J38" s="11" t="s">
        <v>261</v>
      </c>
      <c r="K38" s="11" t="s">
        <v>4641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45323</v>
      </c>
      <c r="H39" s="11">
        <v>10</v>
      </c>
      <c r="I39" s="20" t="s">
        <v>259</v>
      </c>
      <c r="J39" s="11" t="s">
        <v>261</v>
      </c>
      <c r="K39" s="11" t="s">
        <v>4641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45323</v>
      </c>
      <c r="H40" s="11">
        <v>10</v>
      </c>
      <c r="I40" s="20" t="s">
        <v>259</v>
      </c>
      <c r="J40" s="11" t="s">
        <v>261</v>
      </c>
      <c r="K40" s="11" t="s">
        <v>4641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45323</v>
      </c>
      <c r="H41" s="11">
        <v>10</v>
      </c>
      <c r="I41" s="20" t="s">
        <v>259</v>
      </c>
      <c r="J41" s="11" t="s">
        <v>261</v>
      </c>
      <c r="K41" s="11" t="s">
        <v>4641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45323</v>
      </c>
      <c r="H42" s="11">
        <v>10</v>
      </c>
      <c r="I42" s="20" t="s">
        <v>259</v>
      </c>
      <c r="J42" s="11" t="s">
        <v>261</v>
      </c>
      <c r="K42" s="11" t="s">
        <v>4641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45323</v>
      </c>
      <c r="H43" s="11">
        <v>10</v>
      </c>
      <c r="I43" s="20" t="s">
        <v>259</v>
      </c>
      <c r="J43" s="11" t="s">
        <v>261</v>
      </c>
      <c r="K43" s="11" t="s">
        <v>4641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45323</v>
      </c>
      <c r="H44" s="11">
        <v>10</v>
      </c>
      <c r="I44" s="20" t="s">
        <v>259</v>
      </c>
      <c r="J44" s="11" t="s">
        <v>261</v>
      </c>
      <c r="K44" s="11" t="s">
        <v>4641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45323</v>
      </c>
      <c r="H45" s="11">
        <v>10</v>
      </c>
      <c r="I45" s="20" t="s">
        <v>259</v>
      </c>
      <c r="J45" s="11" t="s">
        <v>261</v>
      </c>
      <c r="K45" s="11" t="s">
        <v>4641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45323</v>
      </c>
      <c r="H46" s="11">
        <v>10</v>
      </c>
      <c r="I46" s="20" t="s">
        <v>259</v>
      </c>
      <c r="J46" s="11" t="s">
        <v>261</v>
      </c>
      <c r="K46" s="11" t="s">
        <v>4641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45323</v>
      </c>
      <c r="H47" s="11">
        <v>10</v>
      </c>
      <c r="I47" s="20" t="s">
        <v>259</v>
      </c>
      <c r="J47" s="11" t="s">
        <v>261</v>
      </c>
      <c r="K47" s="11" t="s">
        <v>4641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45323</v>
      </c>
      <c r="H48" s="11">
        <v>10</v>
      </c>
      <c r="I48" s="20" t="s">
        <v>259</v>
      </c>
      <c r="J48" s="11" t="s">
        <v>261</v>
      </c>
      <c r="K48" s="11" t="s">
        <v>4641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45323</v>
      </c>
      <c r="H49" s="11">
        <v>10</v>
      </c>
      <c r="I49" s="20" t="s">
        <v>259</v>
      </c>
      <c r="J49" s="11" t="s">
        <v>261</v>
      </c>
      <c r="K49" s="11" t="s">
        <v>4641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45323</v>
      </c>
      <c r="H50" s="11">
        <v>10</v>
      </c>
      <c r="I50" s="20" t="s">
        <v>259</v>
      </c>
      <c r="J50" s="11" t="s">
        <v>261</v>
      </c>
      <c r="K50" s="11" t="s">
        <v>4641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45323</v>
      </c>
      <c r="H51" s="11">
        <v>10</v>
      </c>
      <c r="I51" s="20" t="s">
        <v>259</v>
      </c>
      <c r="J51" s="11" t="s">
        <v>261</v>
      </c>
      <c r="K51" s="11" t="s">
        <v>4641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45323</v>
      </c>
      <c r="H52" s="11">
        <v>10</v>
      </c>
      <c r="I52" s="20" t="s">
        <v>259</v>
      </c>
      <c r="J52" s="11" t="s">
        <v>261</v>
      </c>
      <c r="K52" s="11" t="s">
        <v>4641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45323</v>
      </c>
      <c r="H53" s="11">
        <v>10</v>
      </c>
      <c r="I53" s="20" t="s">
        <v>259</v>
      </c>
      <c r="J53" s="11" t="s">
        <v>261</v>
      </c>
      <c r="K53" s="11" t="s">
        <v>4641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45323</v>
      </c>
      <c r="H54" s="11">
        <v>10</v>
      </c>
      <c r="I54" s="20" t="s">
        <v>259</v>
      </c>
      <c r="J54" s="11" t="s">
        <v>261</v>
      </c>
      <c r="K54" s="11" t="s">
        <v>4641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45323</v>
      </c>
      <c r="H55" s="11">
        <v>10</v>
      </c>
      <c r="I55" s="20" t="s">
        <v>259</v>
      </c>
      <c r="J55" s="11" t="s">
        <v>261</v>
      </c>
      <c r="K55" s="11" t="s">
        <v>4641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45323</v>
      </c>
      <c r="H56" s="11">
        <v>10</v>
      </c>
      <c r="I56" s="20" t="s">
        <v>259</v>
      </c>
      <c r="J56" s="11" t="s">
        <v>261</v>
      </c>
      <c r="K56" s="11" t="s">
        <v>4641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45323</v>
      </c>
      <c r="H57" s="11">
        <v>10</v>
      </c>
      <c r="I57" s="20" t="s">
        <v>259</v>
      </c>
      <c r="J57" s="11" t="s">
        <v>261</v>
      </c>
      <c r="K57" s="11" t="s">
        <v>4641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45323</v>
      </c>
      <c r="H58" s="11">
        <v>10</v>
      </c>
      <c r="I58" s="20" t="s">
        <v>259</v>
      </c>
      <c r="J58" s="11" t="s">
        <v>261</v>
      </c>
      <c r="K58" s="11" t="s">
        <v>4641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45323</v>
      </c>
      <c r="H59" s="11">
        <v>10</v>
      </c>
      <c r="I59" s="20" t="s">
        <v>259</v>
      </c>
      <c r="J59" s="11" t="s">
        <v>261</v>
      </c>
      <c r="K59" s="11" t="s">
        <v>4641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45323</v>
      </c>
      <c r="H60" s="11">
        <v>10</v>
      </c>
      <c r="I60" s="20" t="s">
        <v>259</v>
      </c>
      <c r="J60" s="11" t="s">
        <v>261</v>
      </c>
      <c r="K60" s="11" t="s">
        <v>4641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45323</v>
      </c>
      <c r="H61" s="11">
        <v>10</v>
      </c>
      <c r="I61" s="20" t="s">
        <v>259</v>
      </c>
      <c r="J61" s="11" t="s">
        <v>261</v>
      </c>
      <c r="K61" s="11" t="s">
        <v>4641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45323</v>
      </c>
      <c r="H62" s="11">
        <v>10</v>
      </c>
      <c r="I62" s="20" t="s">
        <v>259</v>
      </c>
      <c r="J62" s="11" t="s">
        <v>261</v>
      </c>
      <c r="K62" s="11" t="s">
        <v>4641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45323</v>
      </c>
      <c r="H63" s="11">
        <v>10</v>
      </c>
      <c r="I63" s="20" t="s">
        <v>259</v>
      </c>
      <c r="J63" s="11" t="s">
        <v>261</v>
      </c>
      <c r="K63" s="11" t="s">
        <v>4641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45323</v>
      </c>
      <c r="H64" s="11">
        <v>10</v>
      </c>
      <c r="I64" s="20" t="s">
        <v>259</v>
      </c>
      <c r="J64" s="11" t="s">
        <v>261</v>
      </c>
      <c r="K64" s="11" t="s">
        <v>4641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45323</v>
      </c>
      <c r="H65" s="11">
        <v>10</v>
      </c>
      <c r="I65" s="20" t="s">
        <v>259</v>
      </c>
      <c r="J65" s="11" t="s">
        <v>261</v>
      </c>
      <c r="K65" s="11" t="s">
        <v>4641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45323</v>
      </c>
      <c r="H66" s="11">
        <v>10</v>
      </c>
      <c r="I66" s="20" t="s">
        <v>259</v>
      </c>
      <c r="J66" s="11" t="s">
        <v>261</v>
      </c>
      <c r="K66" s="11" t="s">
        <v>4641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45323</v>
      </c>
      <c r="H67" s="11">
        <v>10</v>
      </c>
      <c r="I67" s="20" t="s">
        <v>259</v>
      </c>
      <c r="J67" s="11" t="s">
        <v>261</v>
      </c>
      <c r="K67" s="11" t="s">
        <v>4641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45323</v>
      </c>
      <c r="H68" s="11">
        <v>10</v>
      </c>
      <c r="I68" s="20" t="s">
        <v>259</v>
      </c>
      <c r="J68" s="11" t="s">
        <v>261</v>
      </c>
      <c r="K68" s="11" t="s">
        <v>4641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45323</v>
      </c>
      <c r="H69" s="11">
        <v>10</v>
      </c>
      <c r="I69" s="20" t="s">
        <v>259</v>
      </c>
      <c r="J69" s="11" t="s">
        <v>261</v>
      </c>
      <c r="K69" s="11" t="s">
        <v>4641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45323</v>
      </c>
      <c r="H70" s="11">
        <v>10</v>
      </c>
      <c r="I70" s="20" t="s">
        <v>259</v>
      </c>
      <c r="J70" s="11" t="s">
        <v>261</v>
      </c>
      <c r="K70" s="11" t="s">
        <v>4641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45323</v>
      </c>
      <c r="H71" s="11">
        <v>10</v>
      </c>
      <c r="I71" s="20" t="s">
        <v>259</v>
      </c>
      <c r="J71" s="11" t="s">
        <v>261</v>
      </c>
      <c r="K71" s="11" t="s">
        <v>4641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45323</v>
      </c>
      <c r="H72" s="11">
        <v>10</v>
      </c>
      <c r="I72" s="20" t="s">
        <v>259</v>
      </c>
      <c r="J72" s="11" t="s">
        <v>261</v>
      </c>
      <c r="K72" s="11" t="s">
        <v>4641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45323</v>
      </c>
      <c r="H73" s="11">
        <v>10</v>
      </c>
      <c r="I73" s="20" t="s">
        <v>259</v>
      </c>
      <c r="J73" s="11" t="s">
        <v>261</v>
      </c>
      <c r="K73" s="11" t="s">
        <v>4641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45323</v>
      </c>
      <c r="H74" s="11">
        <v>10</v>
      </c>
      <c r="I74" s="20" t="s">
        <v>259</v>
      </c>
      <c r="J74" s="11" t="s">
        <v>261</v>
      </c>
      <c r="K74" s="11" t="s">
        <v>4641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45323</v>
      </c>
      <c r="H75" s="11">
        <v>10</v>
      </c>
      <c r="I75" s="20" t="s">
        <v>259</v>
      </c>
      <c r="J75" s="11" t="s">
        <v>261</v>
      </c>
      <c r="K75" s="11" t="s">
        <v>4641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45323</v>
      </c>
      <c r="H76" s="11">
        <v>10</v>
      </c>
      <c r="I76" s="20" t="s">
        <v>259</v>
      </c>
      <c r="J76" s="11" t="s">
        <v>261</v>
      </c>
      <c r="K76" s="11" t="s">
        <v>4641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45323</v>
      </c>
      <c r="H77" s="11">
        <v>10</v>
      </c>
      <c r="I77" s="20" t="s">
        <v>259</v>
      </c>
      <c r="J77" s="11" t="s">
        <v>261</v>
      </c>
      <c r="K77" s="11" t="s">
        <v>4641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45323</v>
      </c>
      <c r="H78" s="11">
        <v>10</v>
      </c>
      <c r="I78" s="20" t="s">
        <v>259</v>
      </c>
      <c r="J78" s="11" t="s">
        <v>261</v>
      </c>
      <c r="K78" s="11" t="s">
        <v>4641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45323</v>
      </c>
      <c r="H79" s="11">
        <v>10</v>
      </c>
      <c r="I79" s="20" t="s">
        <v>259</v>
      </c>
      <c r="J79" s="11" t="s">
        <v>261</v>
      </c>
      <c r="K79" s="11" t="s">
        <v>4641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45323</v>
      </c>
      <c r="H80" s="11">
        <v>10</v>
      </c>
      <c r="I80" s="20" t="s">
        <v>259</v>
      </c>
      <c r="J80" s="11" t="s">
        <v>261</v>
      </c>
      <c r="K80" s="11" t="s">
        <v>4641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45323</v>
      </c>
      <c r="H81" s="11">
        <v>10</v>
      </c>
      <c r="I81" s="20" t="s">
        <v>259</v>
      </c>
      <c r="J81" s="11" t="s">
        <v>261</v>
      </c>
      <c r="K81" s="11" t="s">
        <v>4641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45323</v>
      </c>
      <c r="H82" s="11">
        <v>10</v>
      </c>
      <c r="I82" s="20" t="s">
        <v>259</v>
      </c>
      <c r="J82" s="11" t="s">
        <v>261</v>
      </c>
      <c r="K82" s="11" t="s">
        <v>4641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45323</v>
      </c>
      <c r="H83" s="11">
        <v>10</v>
      </c>
      <c r="I83" s="20" t="s">
        <v>259</v>
      </c>
      <c r="J83" s="11" t="s">
        <v>261</v>
      </c>
      <c r="K83" s="11" t="s">
        <v>4641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45323</v>
      </c>
      <c r="H84" s="11">
        <v>10</v>
      </c>
      <c r="I84" s="20" t="s">
        <v>259</v>
      </c>
      <c r="J84" s="11" t="s">
        <v>261</v>
      </c>
      <c r="K84" s="11" t="s">
        <v>4641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45323</v>
      </c>
      <c r="H85" s="11">
        <v>10</v>
      </c>
      <c r="I85" s="20" t="s">
        <v>259</v>
      </c>
      <c r="J85" s="11" t="s">
        <v>261</v>
      </c>
      <c r="K85" s="11" t="s">
        <v>4641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45323</v>
      </c>
      <c r="H86" s="11">
        <v>10</v>
      </c>
      <c r="I86" s="20" t="s">
        <v>259</v>
      </c>
      <c r="J86" s="11" t="s">
        <v>261</v>
      </c>
      <c r="K86" s="11" t="s">
        <v>4641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45323</v>
      </c>
      <c r="H87" s="11">
        <v>10</v>
      </c>
      <c r="I87" s="20" t="s">
        <v>259</v>
      </c>
      <c r="J87" s="11" t="s">
        <v>261</v>
      </c>
      <c r="K87" s="11" t="s">
        <v>4641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45323</v>
      </c>
      <c r="H88" s="11">
        <v>10</v>
      </c>
      <c r="I88" s="20" t="s">
        <v>259</v>
      </c>
      <c r="J88" s="11" t="s">
        <v>261</v>
      </c>
      <c r="K88" s="11" t="s">
        <v>4641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45323</v>
      </c>
      <c r="H89" s="11">
        <v>10</v>
      </c>
      <c r="I89" s="20" t="s">
        <v>259</v>
      </c>
      <c r="J89" s="11" t="s">
        <v>261</v>
      </c>
      <c r="K89" s="11" t="s">
        <v>4641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45323</v>
      </c>
      <c r="H90" s="11">
        <v>10</v>
      </c>
      <c r="I90" s="20" t="s">
        <v>259</v>
      </c>
      <c r="J90" s="11" t="s">
        <v>261</v>
      </c>
      <c r="K90" s="11" t="s">
        <v>4641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45323</v>
      </c>
      <c r="H91" s="11">
        <v>10</v>
      </c>
      <c r="I91" s="20" t="s">
        <v>259</v>
      </c>
      <c r="J91" s="11" t="s">
        <v>261</v>
      </c>
      <c r="K91" s="11" t="s">
        <v>4641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45323</v>
      </c>
      <c r="H92" s="11">
        <v>10</v>
      </c>
      <c r="I92" s="20" t="s">
        <v>259</v>
      </c>
      <c r="J92" s="11" t="s">
        <v>261</v>
      </c>
      <c r="K92" s="11" t="s">
        <v>4641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45323</v>
      </c>
      <c r="H93" s="11">
        <v>10</v>
      </c>
      <c r="I93" s="20" t="s">
        <v>259</v>
      </c>
      <c r="J93" s="11" t="s">
        <v>261</v>
      </c>
      <c r="K93" s="11" t="s">
        <v>4641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45323</v>
      </c>
      <c r="H94" s="11">
        <v>10</v>
      </c>
      <c r="I94" s="20" t="s">
        <v>259</v>
      </c>
      <c r="J94" s="11" t="s">
        <v>261</v>
      </c>
      <c r="K94" s="11" t="s">
        <v>4641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45323</v>
      </c>
      <c r="H95" s="11">
        <v>10</v>
      </c>
      <c r="I95" s="20" t="s">
        <v>259</v>
      </c>
      <c r="J95" s="11" t="s">
        <v>261</v>
      </c>
      <c r="K95" s="11" t="s">
        <v>4641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45323</v>
      </c>
      <c r="H96" s="11">
        <v>10</v>
      </c>
      <c r="I96" s="20" t="s">
        <v>259</v>
      </c>
      <c r="J96" s="11" t="s">
        <v>261</v>
      </c>
      <c r="K96" s="11" t="s">
        <v>4641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45323</v>
      </c>
      <c r="H97" s="11">
        <v>10</v>
      </c>
      <c r="I97" s="20" t="s">
        <v>259</v>
      </c>
      <c r="J97" s="11" t="s">
        <v>261</v>
      </c>
      <c r="K97" s="11" t="s">
        <v>4641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45323</v>
      </c>
      <c r="H98" s="11">
        <v>10</v>
      </c>
      <c r="I98" s="20" t="s">
        <v>259</v>
      </c>
      <c r="J98" s="11" t="s">
        <v>261</v>
      </c>
      <c r="K98" s="11" t="s">
        <v>4641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45323</v>
      </c>
      <c r="H99" s="11">
        <v>10</v>
      </c>
      <c r="I99" s="20" t="s">
        <v>259</v>
      </c>
      <c r="J99" s="11" t="s">
        <v>261</v>
      </c>
      <c r="K99" s="11" t="s">
        <v>4641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45323</v>
      </c>
      <c r="H100" s="11">
        <v>10</v>
      </c>
      <c r="I100" s="20" t="s">
        <v>259</v>
      </c>
      <c r="J100" s="11" t="s">
        <v>261</v>
      </c>
      <c r="K100" s="11" t="s">
        <v>4641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45323</v>
      </c>
      <c r="H101" s="11">
        <v>10</v>
      </c>
      <c r="I101" s="20" t="s">
        <v>259</v>
      </c>
      <c r="J101" s="11" t="s">
        <v>261</v>
      </c>
      <c r="K101" s="11" t="s">
        <v>4641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45323</v>
      </c>
      <c r="H102" s="11">
        <v>10</v>
      </c>
      <c r="I102" s="20" t="s">
        <v>259</v>
      </c>
      <c r="J102" s="11" t="s">
        <v>261</v>
      </c>
      <c r="K102" s="11" t="s">
        <v>4641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45323</v>
      </c>
      <c r="H103" s="11">
        <v>10</v>
      </c>
      <c r="I103" s="20" t="s">
        <v>259</v>
      </c>
      <c r="J103" s="11" t="s">
        <v>261</v>
      </c>
      <c r="K103" s="11" t="s">
        <v>4641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45323</v>
      </c>
      <c r="H104" s="11">
        <v>10</v>
      </c>
      <c r="I104" s="20" t="s">
        <v>259</v>
      </c>
      <c r="J104" s="11" t="s">
        <v>261</v>
      </c>
      <c r="K104" s="11" t="s">
        <v>4641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45323</v>
      </c>
      <c r="H105" s="11">
        <v>10</v>
      </c>
      <c r="I105" s="20" t="s">
        <v>259</v>
      </c>
      <c r="J105" s="11" t="s">
        <v>261</v>
      </c>
      <c r="K105" s="11" t="s">
        <v>4641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45323</v>
      </c>
      <c r="H106" s="11">
        <v>10</v>
      </c>
      <c r="I106" s="20" t="s">
        <v>259</v>
      </c>
      <c r="J106" s="11" t="s">
        <v>261</v>
      </c>
      <c r="K106" s="11" t="s">
        <v>4641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45323</v>
      </c>
      <c r="H107" s="11">
        <v>10</v>
      </c>
      <c r="I107" s="20" t="s">
        <v>259</v>
      </c>
      <c r="J107" s="11" t="s">
        <v>261</v>
      </c>
      <c r="K107" s="11" t="s">
        <v>4641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45323</v>
      </c>
      <c r="H108" s="11">
        <v>10</v>
      </c>
      <c r="I108" s="20" t="s">
        <v>259</v>
      </c>
      <c r="J108" s="11" t="s">
        <v>261</v>
      </c>
      <c r="K108" s="11" t="s">
        <v>4641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45323</v>
      </c>
      <c r="H109" s="11">
        <v>10</v>
      </c>
      <c r="I109" s="20" t="s">
        <v>259</v>
      </c>
      <c r="J109" s="11" t="s">
        <v>261</v>
      </c>
      <c r="K109" s="11" t="s">
        <v>4641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45323</v>
      </c>
      <c r="H110" s="11">
        <v>10</v>
      </c>
      <c r="I110" s="20" t="s">
        <v>259</v>
      </c>
      <c r="J110" s="11" t="s">
        <v>261</v>
      </c>
      <c r="K110" s="11" t="s">
        <v>4641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45323</v>
      </c>
      <c r="H111" s="11">
        <v>10</v>
      </c>
      <c r="I111" s="20" t="s">
        <v>259</v>
      </c>
      <c r="J111" s="11" t="s">
        <v>261</v>
      </c>
      <c r="K111" s="11" t="s">
        <v>4641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45323</v>
      </c>
      <c r="H112" s="11">
        <v>10</v>
      </c>
      <c r="I112" s="20" t="s">
        <v>259</v>
      </c>
      <c r="J112" s="11" t="s">
        <v>261</v>
      </c>
      <c r="K112" s="11" t="s">
        <v>4641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45323</v>
      </c>
      <c r="H113" s="11">
        <v>10</v>
      </c>
      <c r="I113" s="20" t="s">
        <v>259</v>
      </c>
      <c r="J113" s="11" t="s">
        <v>261</v>
      </c>
      <c r="K113" s="11" t="s">
        <v>4641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45323</v>
      </c>
      <c r="H114" s="11">
        <v>10</v>
      </c>
      <c r="I114" s="20" t="s">
        <v>259</v>
      </c>
      <c r="J114" s="11" t="s">
        <v>261</v>
      </c>
      <c r="K114" s="11" t="s">
        <v>4641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45323</v>
      </c>
      <c r="H115" s="11">
        <v>10</v>
      </c>
      <c r="I115" s="20" t="s">
        <v>259</v>
      </c>
      <c r="J115" s="11" t="s">
        <v>261</v>
      </c>
      <c r="K115" s="11" t="s">
        <v>4641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45323</v>
      </c>
      <c r="H116" s="11">
        <v>10</v>
      </c>
      <c r="I116" s="20" t="s">
        <v>259</v>
      </c>
      <c r="J116" s="11" t="s">
        <v>261</v>
      </c>
      <c r="K116" s="11" t="s">
        <v>4641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45323</v>
      </c>
      <c r="H117" s="11">
        <v>10</v>
      </c>
      <c r="I117" s="20" t="s">
        <v>259</v>
      </c>
      <c r="J117" s="11" t="s">
        <v>261</v>
      </c>
      <c r="K117" s="11" t="s">
        <v>4641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45323</v>
      </c>
      <c r="H118" s="11">
        <v>10</v>
      </c>
      <c r="I118" s="20" t="s">
        <v>259</v>
      </c>
      <c r="J118" s="11" t="s">
        <v>261</v>
      </c>
      <c r="K118" s="11" t="s">
        <v>4641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45323</v>
      </c>
      <c r="H119" s="11">
        <v>10</v>
      </c>
      <c r="I119" s="20" t="s">
        <v>259</v>
      </c>
      <c r="J119" s="11" t="s">
        <v>261</v>
      </c>
      <c r="K119" s="11" t="s">
        <v>4641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45323</v>
      </c>
      <c r="H120" s="11">
        <v>10</v>
      </c>
      <c r="I120" s="20" t="s">
        <v>259</v>
      </c>
      <c r="J120" s="11" t="s">
        <v>261</v>
      </c>
      <c r="K120" s="11" t="s">
        <v>4641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45323</v>
      </c>
      <c r="H121" s="11">
        <v>10</v>
      </c>
      <c r="I121" s="20" t="s">
        <v>259</v>
      </c>
      <c r="J121" s="11" t="s">
        <v>261</v>
      </c>
      <c r="K121" s="11" t="s">
        <v>4641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45323</v>
      </c>
      <c r="H122" s="11">
        <v>10</v>
      </c>
      <c r="I122" s="20" t="s">
        <v>259</v>
      </c>
      <c r="J122" s="11" t="s">
        <v>261</v>
      </c>
      <c r="K122" s="11" t="s">
        <v>4641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45323</v>
      </c>
      <c r="H123" s="11">
        <v>10</v>
      </c>
      <c r="I123" s="20" t="s">
        <v>259</v>
      </c>
      <c r="J123" s="11" t="s">
        <v>261</v>
      </c>
      <c r="K123" s="11" t="s">
        <v>4641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45323</v>
      </c>
      <c r="H124" s="11">
        <v>10</v>
      </c>
      <c r="I124" s="20" t="s">
        <v>259</v>
      </c>
      <c r="J124" s="11" t="s">
        <v>261</v>
      </c>
      <c r="K124" s="11" t="s">
        <v>4641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45323</v>
      </c>
      <c r="H125" s="11">
        <v>10</v>
      </c>
      <c r="I125" s="20" t="s">
        <v>259</v>
      </c>
      <c r="J125" s="11" t="s">
        <v>261</v>
      </c>
      <c r="K125" s="11" t="s">
        <v>4641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45323</v>
      </c>
      <c r="H126" s="11">
        <v>10</v>
      </c>
      <c r="I126" s="20" t="s">
        <v>259</v>
      </c>
      <c r="J126" s="11" t="s">
        <v>261</v>
      </c>
      <c r="K126" s="11" t="s">
        <v>4641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45323</v>
      </c>
      <c r="H127" s="11">
        <v>10</v>
      </c>
      <c r="I127" s="20" t="s">
        <v>259</v>
      </c>
      <c r="J127" s="11" t="s">
        <v>261</v>
      </c>
      <c r="K127" s="11" t="s">
        <v>4641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45323</v>
      </c>
      <c r="H128" s="11">
        <v>10</v>
      </c>
      <c r="I128" s="20" t="s">
        <v>259</v>
      </c>
      <c r="J128" s="11" t="s">
        <v>261</v>
      </c>
      <c r="K128" s="11" t="s">
        <v>4641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45323</v>
      </c>
      <c r="H129" s="11">
        <v>10</v>
      </c>
      <c r="I129" s="20" t="s">
        <v>259</v>
      </c>
      <c r="J129" s="11" t="s">
        <v>261</v>
      </c>
      <c r="K129" s="11" t="s">
        <v>4641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45323</v>
      </c>
      <c r="H130" s="11">
        <v>10</v>
      </c>
      <c r="I130" s="20" t="s">
        <v>259</v>
      </c>
      <c r="J130" s="11" t="s">
        <v>261</v>
      </c>
      <c r="K130" s="11" t="s">
        <v>4641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45323</v>
      </c>
      <c r="H131" s="11">
        <v>10</v>
      </c>
      <c r="I131" s="20" t="s">
        <v>259</v>
      </c>
      <c r="J131" s="11" t="s">
        <v>261</v>
      </c>
      <c r="K131" s="11" t="s">
        <v>4641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45323</v>
      </c>
      <c r="H132" s="11">
        <v>10</v>
      </c>
      <c r="I132" s="20" t="s">
        <v>259</v>
      </c>
      <c r="J132" s="11" t="s">
        <v>261</v>
      </c>
      <c r="K132" s="11" t="s">
        <v>4641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45323</v>
      </c>
      <c r="H133" s="11">
        <v>10</v>
      </c>
      <c r="I133" s="20" t="s">
        <v>259</v>
      </c>
      <c r="J133" s="11" t="s">
        <v>261</v>
      </c>
      <c r="K133" s="11" t="s">
        <v>4641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45323</v>
      </c>
      <c r="H134" s="11">
        <v>10</v>
      </c>
      <c r="I134" s="20" t="s">
        <v>259</v>
      </c>
      <c r="J134" s="11" t="s">
        <v>261</v>
      </c>
      <c r="K134" s="11" t="s">
        <v>4641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45323</v>
      </c>
      <c r="H135" s="11">
        <v>10</v>
      </c>
      <c r="I135" s="20" t="s">
        <v>259</v>
      </c>
      <c r="J135" s="11" t="s">
        <v>261</v>
      </c>
      <c r="K135" s="11" t="s">
        <v>4641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45323</v>
      </c>
      <c r="H136" s="11">
        <v>10</v>
      </c>
      <c r="I136" s="20" t="s">
        <v>259</v>
      </c>
      <c r="J136" s="11" t="s">
        <v>261</v>
      </c>
      <c r="K136" s="11" t="s">
        <v>4641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45323</v>
      </c>
      <c r="H137" s="11">
        <v>10</v>
      </c>
      <c r="I137" s="20" t="s">
        <v>259</v>
      </c>
      <c r="J137" s="11" t="s">
        <v>261</v>
      </c>
      <c r="K137" s="11" t="s">
        <v>4641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45323</v>
      </c>
      <c r="H138" s="11">
        <v>10</v>
      </c>
      <c r="I138" s="20" t="s">
        <v>259</v>
      </c>
      <c r="J138" s="11" t="s">
        <v>261</v>
      </c>
      <c r="K138" s="11" t="s">
        <v>4641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45323</v>
      </c>
      <c r="H139" s="11">
        <v>10</v>
      </c>
      <c r="I139" s="20" t="s">
        <v>259</v>
      </c>
      <c r="J139" s="11" t="s">
        <v>261</v>
      </c>
      <c r="K139" s="11" t="s">
        <v>4641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45323</v>
      </c>
      <c r="H140" s="11">
        <v>10</v>
      </c>
      <c r="I140" s="20" t="s">
        <v>259</v>
      </c>
      <c r="J140" s="11" t="s">
        <v>261</v>
      </c>
      <c r="K140" s="11" t="s">
        <v>4641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45323</v>
      </c>
      <c r="H141" s="11">
        <v>10</v>
      </c>
      <c r="I141" s="20" t="s">
        <v>259</v>
      </c>
      <c r="J141" s="11" t="s">
        <v>261</v>
      </c>
      <c r="K141" s="11" t="s">
        <v>4641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45323</v>
      </c>
      <c r="H142" s="11">
        <v>10</v>
      </c>
      <c r="I142" s="20" t="s">
        <v>259</v>
      </c>
      <c r="J142" s="11" t="s">
        <v>261</v>
      </c>
      <c r="K142" s="11" t="s">
        <v>4641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45323</v>
      </c>
      <c r="H143" s="11">
        <v>10</v>
      </c>
      <c r="I143" s="20" t="s">
        <v>259</v>
      </c>
      <c r="J143" s="11" t="s">
        <v>261</v>
      </c>
      <c r="K143" s="11" t="s">
        <v>4641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45323</v>
      </c>
      <c r="H144" s="11">
        <v>10</v>
      </c>
      <c r="I144" s="20" t="s">
        <v>259</v>
      </c>
      <c r="J144" s="11" t="s">
        <v>261</v>
      </c>
      <c r="K144" s="11" t="s">
        <v>4641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45323</v>
      </c>
      <c r="H145" s="11">
        <v>10</v>
      </c>
      <c r="I145" s="20" t="s">
        <v>259</v>
      </c>
      <c r="J145" s="11" t="s">
        <v>261</v>
      </c>
      <c r="K145" s="11" t="s">
        <v>4641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45323</v>
      </c>
      <c r="H146" s="11">
        <v>10</v>
      </c>
      <c r="I146" s="20" t="s">
        <v>259</v>
      </c>
      <c r="J146" s="11" t="s">
        <v>261</v>
      </c>
      <c r="K146" s="11" t="s">
        <v>4641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45323</v>
      </c>
      <c r="H147" s="11">
        <v>10</v>
      </c>
      <c r="I147" s="20" t="s">
        <v>259</v>
      </c>
      <c r="J147" s="11" t="s">
        <v>261</v>
      </c>
      <c r="K147" s="11" t="s">
        <v>4641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45323</v>
      </c>
      <c r="H148" s="11">
        <v>10</v>
      </c>
      <c r="I148" s="20" t="s">
        <v>259</v>
      </c>
      <c r="J148" s="11" t="s">
        <v>261</v>
      </c>
      <c r="K148" s="11" t="s">
        <v>4641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45323</v>
      </c>
      <c r="H149" s="11">
        <v>10</v>
      </c>
      <c r="I149" s="20" t="s">
        <v>259</v>
      </c>
      <c r="J149" s="11" t="s">
        <v>261</v>
      </c>
      <c r="K149" s="11" t="s">
        <v>4641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45323</v>
      </c>
      <c r="H150" s="11">
        <v>10</v>
      </c>
      <c r="I150" s="20" t="s">
        <v>259</v>
      </c>
      <c r="J150" s="11" t="s">
        <v>261</v>
      </c>
      <c r="K150" s="11" t="s">
        <v>4641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45323</v>
      </c>
      <c r="H151" s="11">
        <v>10</v>
      </c>
      <c r="I151" s="20" t="s">
        <v>259</v>
      </c>
      <c r="J151" s="11" t="s">
        <v>261</v>
      </c>
      <c r="K151" s="11" t="s">
        <v>4641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45323</v>
      </c>
      <c r="H152" s="11">
        <v>10</v>
      </c>
      <c r="I152" s="20" t="s">
        <v>259</v>
      </c>
      <c r="J152" s="11" t="s">
        <v>261</v>
      </c>
      <c r="K152" s="11" t="s">
        <v>4641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45323</v>
      </c>
      <c r="H153" s="11">
        <v>10</v>
      </c>
      <c r="I153" s="20" t="s">
        <v>259</v>
      </c>
      <c r="J153" s="11" t="s">
        <v>261</v>
      </c>
      <c r="K153" s="11" t="s">
        <v>4641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45323</v>
      </c>
      <c r="H154" s="11">
        <v>10</v>
      </c>
      <c r="I154" s="20" t="s">
        <v>259</v>
      </c>
      <c r="J154" s="11" t="s">
        <v>261</v>
      </c>
      <c r="K154" s="11" t="s">
        <v>4641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45323</v>
      </c>
      <c r="H155" s="11">
        <v>10</v>
      </c>
      <c r="I155" s="20" t="s">
        <v>259</v>
      </c>
      <c r="J155" s="11" t="s">
        <v>261</v>
      </c>
      <c r="K155" s="11" t="s">
        <v>4641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45323</v>
      </c>
      <c r="H156" s="11">
        <v>10</v>
      </c>
      <c r="I156" s="20" t="s">
        <v>259</v>
      </c>
      <c r="J156" s="11" t="s">
        <v>261</v>
      </c>
      <c r="K156" s="11" t="s">
        <v>4641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45323</v>
      </c>
      <c r="H157" s="11">
        <v>10</v>
      </c>
      <c r="I157" s="20" t="s">
        <v>259</v>
      </c>
      <c r="J157" s="11" t="s">
        <v>261</v>
      </c>
      <c r="K157" s="11" t="s">
        <v>4641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45323</v>
      </c>
      <c r="H158" s="11">
        <v>10</v>
      </c>
      <c r="I158" s="20" t="s">
        <v>259</v>
      </c>
      <c r="J158" s="11" t="s">
        <v>261</v>
      </c>
      <c r="K158" s="11" t="s">
        <v>4641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45323</v>
      </c>
      <c r="H159" s="11">
        <v>10</v>
      </c>
      <c r="I159" s="20" t="s">
        <v>259</v>
      </c>
      <c r="J159" s="11" t="s">
        <v>261</v>
      </c>
      <c r="K159" s="11" t="s">
        <v>4641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45323</v>
      </c>
      <c r="H160" s="11">
        <v>10</v>
      </c>
      <c r="I160" s="20" t="s">
        <v>259</v>
      </c>
      <c r="J160" s="11" t="s">
        <v>261</v>
      </c>
      <c r="K160" s="11" t="s">
        <v>4641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45323</v>
      </c>
      <c r="H161" s="11">
        <v>10</v>
      </c>
      <c r="I161" s="20" t="s">
        <v>259</v>
      </c>
      <c r="J161" s="11" t="s">
        <v>261</v>
      </c>
      <c r="K161" s="11" t="s">
        <v>4641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45323</v>
      </c>
      <c r="H162" s="11">
        <v>10</v>
      </c>
      <c r="I162" s="20" t="s">
        <v>259</v>
      </c>
      <c r="J162" s="11" t="s">
        <v>261</v>
      </c>
      <c r="K162" s="11" t="s">
        <v>4641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45323</v>
      </c>
      <c r="H163" s="11">
        <v>10</v>
      </c>
      <c r="I163" s="20" t="s">
        <v>259</v>
      </c>
      <c r="J163" s="11" t="s">
        <v>261</v>
      </c>
      <c r="K163" s="11" t="s">
        <v>4641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45323</v>
      </c>
      <c r="H164" s="11">
        <v>10</v>
      </c>
      <c r="I164" s="20" t="s">
        <v>259</v>
      </c>
      <c r="J164" s="11" t="s">
        <v>261</v>
      </c>
      <c r="K164" s="11" t="s">
        <v>4641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45323</v>
      </c>
      <c r="H165" s="11">
        <v>10</v>
      </c>
      <c r="I165" s="20" t="s">
        <v>259</v>
      </c>
      <c r="J165" s="11" t="s">
        <v>261</v>
      </c>
      <c r="K165" s="11" t="s">
        <v>4641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45323</v>
      </c>
      <c r="H166" s="11">
        <v>10</v>
      </c>
      <c r="I166" s="20" t="s">
        <v>259</v>
      </c>
      <c r="J166" s="11" t="s">
        <v>261</v>
      </c>
      <c r="K166" s="11" t="s">
        <v>4641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45323</v>
      </c>
      <c r="H167" s="11">
        <v>10</v>
      </c>
      <c r="I167" s="20" t="s">
        <v>259</v>
      </c>
      <c r="J167" s="11" t="s">
        <v>261</v>
      </c>
      <c r="K167" s="11" t="s">
        <v>4641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45323</v>
      </c>
      <c r="H168" s="11">
        <v>10</v>
      </c>
      <c r="I168" s="20" t="s">
        <v>259</v>
      </c>
      <c r="J168" s="11" t="s">
        <v>261</v>
      </c>
      <c r="K168" s="11" t="s">
        <v>4641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45323</v>
      </c>
      <c r="H169" s="11">
        <v>10</v>
      </c>
      <c r="I169" s="20" t="s">
        <v>259</v>
      </c>
      <c r="J169" s="11" t="s">
        <v>261</v>
      </c>
      <c r="K169" s="11" t="s">
        <v>4641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45323</v>
      </c>
      <c r="H170" s="11">
        <v>10</v>
      </c>
      <c r="I170" s="20" t="s">
        <v>259</v>
      </c>
      <c r="J170" s="11" t="s">
        <v>261</v>
      </c>
      <c r="K170" s="11" t="s">
        <v>4641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45323</v>
      </c>
      <c r="H171" s="11">
        <v>10</v>
      </c>
      <c r="I171" s="20" t="s">
        <v>259</v>
      </c>
      <c r="J171" s="11" t="s">
        <v>261</v>
      </c>
      <c r="K171" s="11" t="s">
        <v>4641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45323</v>
      </c>
      <c r="H172" s="11">
        <v>10</v>
      </c>
      <c r="I172" s="20" t="s">
        <v>259</v>
      </c>
      <c r="J172" s="11" t="s">
        <v>261</v>
      </c>
      <c r="K172" s="11" t="s">
        <v>4641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45323</v>
      </c>
      <c r="H173" s="11">
        <v>10</v>
      </c>
      <c r="I173" s="20" t="s">
        <v>259</v>
      </c>
      <c r="J173" s="11" t="s">
        <v>261</v>
      </c>
      <c r="K173" s="11" t="s">
        <v>4641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45323</v>
      </c>
      <c r="H174" s="11">
        <v>10</v>
      </c>
      <c r="I174" s="20" t="s">
        <v>259</v>
      </c>
      <c r="J174" s="11" t="s">
        <v>261</v>
      </c>
      <c r="K174" s="11" t="s">
        <v>4641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45323</v>
      </c>
      <c r="H175" s="11">
        <v>10</v>
      </c>
      <c r="I175" s="20" t="s">
        <v>259</v>
      </c>
      <c r="J175" s="11" t="s">
        <v>261</v>
      </c>
      <c r="K175" s="11" t="s">
        <v>4641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45323</v>
      </c>
      <c r="H176" s="11">
        <v>10</v>
      </c>
      <c r="I176" s="20" t="s">
        <v>259</v>
      </c>
      <c r="J176" s="11" t="s">
        <v>261</v>
      </c>
      <c r="K176" s="11" t="s">
        <v>4641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45323</v>
      </c>
      <c r="H177" s="11">
        <v>10</v>
      </c>
      <c r="I177" s="20" t="s">
        <v>259</v>
      </c>
      <c r="J177" s="11" t="s">
        <v>261</v>
      </c>
      <c r="K177" s="11" t="s">
        <v>4641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45323</v>
      </c>
      <c r="H178" s="11">
        <v>10</v>
      </c>
      <c r="I178" s="20" t="s">
        <v>259</v>
      </c>
      <c r="J178" s="11" t="s">
        <v>261</v>
      </c>
      <c r="K178" s="11" t="s">
        <v>4641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45323</v>
      </c>
      <c r="H179" s="11">
        <v>10</v>
      </c>
      <c r="I179" s="20" t="s">
        <v>259</v>
      </c>
      <c r="J179" s="11" t="s">
        <v>261</v>
      </c>
      <c r="K179" s="11" t="s">
        <v>4641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45323</v>
      </c>
      <c r="H180" s="11">
        <v>10</v>
      </c>
      <c r="I180" s="20" t="s">
        <v>259</v>
      </c>
      <c r="J180" s="11" t="s">
        <v>261</v>
      </c>
      <c r="K180" s="11" t="s">
        <v>4641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45323</v>
      </c>
      <c r="H181" s="11">
        <v>10</v>
      </c>
      <c r="I181" s="20" t="s">
        <v>259</v>
      </c>
      <c r="J181" s="11" t="s">
        <v>261</v>
      </c>
      <c r="K181" s="11" t="s">
        <v>4641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45323</v>
      </c>
      <c r="H182" s="11">
        <v>10</v>
      </c>
      <c r="I182" s="20" t="s">
        <v>259</v>
      </c>
      <c r="J182" s="11" t="s">
        <v>261</v>
      </c>
      <c r="K182" s="11" t="s">
        <v>4641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45323</v>
      </c>
      <c r="H183" s="11">
        <v>10</v>
      </c>
      <c r="I183" s="20" t="s">
        <v>259</v>
      </c>
      <c r="J183" s="11" t="s">
        <v>261</v>
      </c>
      <c r="K183" s="11" t="s">
        <v>4641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45323</v>
      </c>
      <c r="H184" s="11">
        <v>10</v>
      </c>
      <c r="I184" s="20" t="s">
        <v>259</v>
      </c>
      <c r="J184" s="11" t="s">
        <v>261</v>
      </c>
      <c r="K184" s="11" t="s">
        <v>4641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45323</v>
      </c>
      <c r="H185" s="11">
        <v>10</v>
      </c>
      <c r="I185" s="20" t="s">
        <v>259</v>
      </c>
      <c r="J185" s="11" t="s">
        <v>261</v>
      </c>
      <c r="K185" s="11" t="s">
        <v>4641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45323</v>
      </c>
      <c r="H186" s="11">
        <v>10</v>
      </c>
      <c r="I186" s="20" t="s">
        <v>259</v>
      </c>
      <c r="J186" s="11" t="s">
        <v>261</v>
      </c>
      <c r="K186" s="11" t="s">
        <v>4641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45323</v>
      </c>
      <c r="H187" s="11">
        <v>10</v>
      </c>
      <c r="I187" s="20" t="s">
        <v>259</v>
      </c>
      <c r="J187" s="11" t="s">
        <v>261</v>
      </c>
      <c r="K187" s="11" t="s">
        <v>4641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45323</v>
      </c>
      <c r="H188" s="11">
        <v>10</v>
      </c>
      <c r="I188" s="20" t="s">
        <v>259</v>
      </c>
      <c r="J188" s="11" t="s">
        <v>261</v>
      </c>
      <c r="K188" s="11" t="s">
        <v>4641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45323</v>
      </c>
      <c r="H189" s="11">
        <v>10</v>
      </c>
      <c r="I189" s="20" t="s">
        <v>259</v>
      </c>
      <c r="J189" s="11" t="s">
        <v>261</v>
      </c>
      <c r="K189" s="11" t="s">
        <v>4641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45323</v>
      </c>
      <c r="H190" s="11">
        <v>10</v>
      </c>
      <c r="I190" s="20" t="s">
        <v>259</v>
      </c>
      <c r="J190" s="11" t="s">
        <v>261</v>
      </c>
      <c r="K190" s="11" t="s">
        <v>4641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45323</v>
      </c>
      <c r="H191" s="11">
        <v>10</v>
      </c>
      <c r="I191" s="20" t="s">
        <v>259</v>
      </c>
      <c r="J191" s="11" t="s">
        <v>261</v>
      </c>
      <c r="K191" s="11" t="s">
        <v>4641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45323</v>
      </c>
      <c r="H192" s="11">
        <v>10</v>
      </c>
      <c r="I192" s="20" t="s">
        <v>259</v>
      </c>
      <c r="J192" s="11" t="s">
        <v>261</v>
      </c>
      <c r="K192" s="11" t="s">
        <v>4641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45323</v>
      </c>
      <c r="H193" s="11">
        <v>10</v>
      </c>
      <c r="I193" s="20" t="s">
        <v>259</v>
      </c>
      <c r="J193" s="11" t="s">
        <v>261</v>
      </c>
      <c r="K193" s="11" t="s">
        <v>4641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45323</v>
      </c>
      <c r="H194" s="11">
        <v>10</v>
      </c>
      <c r="I194" s="20" t="s">
        <v>259</v>
      </c>
      <c r="J194" s="11" t="s">
        <v>261</v>
      </c>
      <c r="K194" s="11" t="s">
        <v>4641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45323</v>
      </c>
      <c r="H195" s="11">
        <v>10</v>
      </c>
      <c r="I195" s="20" t="s">
        <v>259</v>
      </c>
      <c r="J195" s="11" t="s">
        <v>261</v>
      </c>
      <c r="K195" s="11" t="s">
        <v>4641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45323</v>
      </c>
      <c r="H196" s="11">
        <v>10</v>
      </c>
      <c r="I196" s="20" t="s">
        <v>259</v>
      </c>
      <c r="J196" s="11" t="s">
        <v>261</v>
      </c>
      <c r="K196" s="11" t="s">
        <v>4641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45323</v>
      </c>
      <c r="H197" s="11">
        <v>10</v>
      </c>
      <c r="I197" s="20" t="s">
        <v>259</v>
      </c>
      <c r="J197" s="11" t="s">
        <v>261</v>
      </c>
      <c r="K197" s="11" t="s">
        <v>4641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45323</v>
      </c>
      <c r="H198" s="11">
        <v>10</v>
      </c>
      <c r="I198" s="20" t="s">
        <v>259</v>
      </c>
      <c r="J198" s="11" t="s">
        <v>261</v>
      </c>
      <c r="K198" s="11" t="s">
        <v>4641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45323</v>
      </c>
      <c r="H199" s="11">
        <v>10</v>
      </c>
      <c r="I199" s="20" t="s">
        <v>259</v>
      </c>
      <c r="J199" s="11" t="s">
        <v>261</v>
      </c>
      <c r="K199" s="11" t="s">
        <v>4641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45323</v>
      </c>
      <c r="H200" s="11">
        <v>10</v>
      </c>
      <c r="I200" s="20" t="s">
        <v>259</v>
      </c>
      <c r="J200" s="11" t="s">
        <v>261</v>
      </c>
      <c r="K200" s="11" t="s">
        <v>4641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45323</v>
      </c>
      <c r="H201" s="11">
        <v>10</v>
      </c>
      <c r="I201" s="20" t="s">
        <v>259</v>
      </c>
      <c r="J201" s="11" t="s">
        <v>261</v>
      </c>
      <c r="K201" s="11" t="s">
        <v>4641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45323</v>
      </c>
      <c r="H202" s="11">
        <v>10</v>
      </c>
      <c r="I202" s="20" t="s">
        <v>259</v>
      </c>
      <c r="J202" s="11" t="s">
        <v>261</v>
      </c>
      <c r="K202" s="11" t="s">
        <v>4641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45323</v>
      </c>
      <c r="H203" s="11">
        <v>10</v>
      </c>
      <c r="I203" s="20" t="s">
        <v>259</v>
      </c>
      <c r="J203" s="11" t="s">
        <v>261</v>
      </c>
      <c r="K203" s="11" t="s">
        <v>4641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45323</v>
      </c>
      <c r="H204" s="11">
        <v>10</v>
      </c>
      <c r="I204" s="20" t="s">
        <v>259</v>
      </c>
      <c r="J204" s="11" t="s">
        <v>261</v>
      </c>
      <c r="K204" s="11" t="s">
        <v>4641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45323</v>
      </c>
      <c r="H205" s="11">
        <v>10</v>
      </c>
      <c r="I205" s="20" t="s">
        <v>259</v>
      </c>
      <c r="J205" s="11" t="s">
        <v>261</v>
      </c>
      <c r="K205" s="11" t="s">
        <v>4641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45323</v>
      </c>
      <c r="H206" s="11">
        <v>10</v>
      </c>
      <c r="I206" s="20" t="s">
        <v>259</v>
      </c>
      <c r="J206" s="11" t="s">
        <v>261</v>
      </c>
      <c r="K206" s="11" t="s">
        <v>4641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45323</v>
      </c>
      <c r="H207" s="11">
        <v>10</v>
      </c>
      <c r="I207" s="20" t="s">
        <v>259</v>
      </c>
      <c r="J207" s="11" t="s">
        <v>261</v>
      </c>
      <c r="K207" s="11" t="s">
        <v>4641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45323</v>
      </c>
      <c r="H208" s="11">
        <v>10</v>
      </c>
      <c r="I208" s="20" t="s">
        <v>259</v>
      </c>
      <c r="J208" s="11" t="s">
        <v>261</v>
      </c>
      <c r="K208" s="11" t="s">
        <v>4641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45323</v>
      </c>
      <c r="H209" s="11">
        <v>10</v>
      </c>
      <c r="I209" s="20" t="s">
        <v>259</v>
      </c>
      <c r="J209" s="11" t="s">
        <v>261</v>
      </c>
      <c r="K209" s="11" t="s">
        <v>4641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45323</v>
      </c>
      <c r="H210" s="11">
        <v>10</v>
      </c>
      <c r="I210" s="20" t="s">
        <v>259</v>
      </c>
      <c r="J210" s="11" t="s">
        <v>261</v>
      </c>
      <c r="K210" s="11" t="s">
        <v>4641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45323</v>
      </c>
      <c r="H211" s="11">
        <v>10</v>
      </c>
      <c r="I211" s="20" t="s">
        <v>259</v>
      </c>
      <c r="J211" s="11" t="s">
        <v>261</v>
      </c>
      <c r="K211" s="11" t="s">
        <v>4641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45323</v>
      </c>
      <c r="H212" s="11">
        <v>10</v>
      </c>
      <c r="I212" s="20" t="s">
        <v>259</v>
      </c>
      <c r="J212" s="11" t="s">
        <v>261</v>
      </c>
      <c r="K212" s="11" t="s">
        <v>4641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45323</v>
      </c>
      <c r="H213" s="11">
        <v>10</v>
      </c>
      <c r="I213" s="20" t="s">
        <v>259</v>
      </c>
      <c r="J213" s="11" t="s">
        <v>261</v>
      </c>
      <c r="K213" s="11" t="s">
        <v>4641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45323</v>
      </c>
      <c r="H214" s="11">
        <v>10</v>
      </c>
      <c r="I214" s="20" t="s">
        <v>259</v>
      </c>
      <c r="J214" s="11" t="s">
        <v>261</v>
      </c>
      <c r="K214" s="11" t="s">
        <v>4641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45323</v>
      </c>
      <c r="H215" s="11">
        <v>10</v>
      </c>
      <c r="I215" s="20" t="s">
        <v>259</v>
      </c>
      <c r="J215" s="11" t="s">
        <v>261</v>
      </c>
      <c r="K215" s="11" t="s">
        <v>4641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45323</v>
      </c>
      <c r="H216" s="11">
        <v>10</v>
      </c>
      <c r="I216" s="20" t="s">
        <v>259</v>
      </c>
      <c r="J216" s="11" t="s">
        <v>261</v>
      </c>
      <c r="K216" s="11" t="s">
        <v>4641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45323</v>
      </c>
      <c r="H217" s="11">
        <v>10</v>
      </c>
      <c r="I217" s="20" t="s">
        <v>259</v>
      </c>
      <c r="J217" s="11" t="s">
        <v>261</v>
      </c>
      <c r="K217" s="11" t="s">
        <v>4641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45323</v>
      </c>
      <c r="H218" s="11">
        <v>10</v>
      </c>
      <c r="I218" s="20" t="s">
        <v>259</v>
      </c>
      <c r="J218" s="11" t="s">
        <v>261</v>
      </c>
      <c r="K218" s="11" t="s">
        <v>4641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45323</v>
      </c>
      <c r="H219" s="11">
        <v>10</v>
      </c>
      <c r="I219" s="20" t="s">
        <v>259</v>
      </c>
      <c r="J219" s="11" t="s">
        <v>261</v>
      </c>
      <c r="K219" s="11" t="s">
        <v>4641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45323</v>
      </c>
      <c r="H220" s="11">
        <v>10</v>
      </c>
      <c r="I220" s="20" t="s">
        <v>259</v>
      </c>
      <c r="J220" s="11" t="s">
        <v>261</v>
      </c>
      <c r="K220" s="11" t="s">
        <v>4641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45323</v>
      </c>
      <c r="H221" s="11">
        <v>10</v>
      </c>
      <c r="I221" s="20" t="s">
        <v>259</v>
      </c>
      <c r="J221" s="11" t="s">
        <v>261</v>
      </c>
      <c r="K221" s="11" t="s">
        <v>4641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45323</v>
      </c>
      <c r="H222" s="11">
        <v>10</v>
      </c>
      <c r="I222" s="20" t="s">
        <v>259</v>
      </c>
      <c r="J222" s="11" t="s">
        <v>261</v>
      </c>
      <c r="K222" s="11" t="s">
        <v>4641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45323</v>
      </c>
      <c r="H223" s="11">
        <v>10</v>
      </c>
      <c r="I223" s="20" t="s">
        <v>259</v>
      </c>
      <c r="J223" s="11" t="s">
        <v>261</v>
      </c>
      <c r="K223" s="11" t="s">
        <v>4641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45323</v>
      </c>
      <c r="H224" s="11">
        <v>10</v>
      </c>
      <c r="I224" s="20" t="s">
        <v>259</v>
      </c>
      <c r="J224" s="11" t="s">
        <v>261</v>
      </c>
      <c r="K224" s="11" t="s">
        <v>4641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45323</v>
      </c>
      <c r="H225" s="11">
        <v>10</v>
      </c>
      <c r="I225" s="20" t="s">
        <v>259</v>
      </c>
      <c r="J225" s="11" t="s">
        <v>261</v>
      </c>
      <c r="K225" s="11" t="s">
        <v>4641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45323</v>
      </c>
      <c r="H226" s="11">
        <v>10</v>
      </c>
      <c r="I226" s="20" t="s">
        <v>259</v>
      </c>
      <c r="J226" s="11" t="s">
        <v>261</v>
      </c>
      <c r="K226" s="11" t="s">
        <v>4641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45323</v>
      </c>
      <c r="H227" s="11">
        <v>10</v>
      </c>
      <c r="I227" s="20" t="s">
        <v>259</v>
      </c>
      <c r="J227" s="11" t="s">
        <v>261</v>
      </c>
      <c r="K227" s="11" t="s">
        <v>4641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45323</v>
      </c>
      <c r="H228" s="11">
        <v>10</v>
      </c>
      <c r="I228" s="20" t="s">
        <v>259</v>
      </c>
      <c r="J228" s="11" t="s">
        <v>261</v>
      </c>
      <c r="K228" s="11" t="s">
        <v>4641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45323</v>
      </c>
      <c r="H229" s="11">
        <v>10</v>
      </c>
      <c r="I229" s="20" t="s">
        <v>259</v>
      </c>
      <c r="J229" s="11" t="s">
        <v>261</v>
      </c>
      <c r="K229" s="11" t="s">
        <v>4641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45323</v>
      </c>
      <c r="H230" s="11">
        <v>10</v>
      </c>
      <c r="I230" s="20" t="s">
        <v>259</v>
      </c>
      <c r="J230" s="11" t="s">
        <v>261</v>
      </c>
      <c r="K230" s="11" t="s">
        <v>4641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45323</v>
      </c>
      <c r="H231" s="11">
        <v>10</v>
      </c>
      <c r="I231" s="20" t="s">
        <v>259</v>
      </c>
      <c r="J231" s="11" t="s">
        <v>261</v>
      </c>
      <c r="K231" s="11" t="s">
        <v>4641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45323</v>
      </c>
      <c r="H232" s="11">
        <v>10</v>
      </c>
      <c r="I232" s="20" t="s">
        <v>259</v>
      </c>
      <c r="J232" s="11" t="s">
        <v>261</v>
      </c>
      <c r="K232" s="11" t="s">
        <v>4641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45323</v>
      </c>
      <c r="H233" s="11">
        <v>10</v>
      </c>
      <c r="I233" s="20" t="s">
        <v>259</v>
      </c>
      <c r="J233" s="11" t="s">
        <v>261</v>
      </c>
      <c r="K233" s="11" t="s">
        <v>4641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45323</v>
      </c>
      <c r="H234" s="11">
        <v>10</v>
      </c>
      <c r="I234" s="20" t="s">
        <v>259</v>
      </c>
      <c r="J234" s="11" t="s">
        <v>261</v>
      </c>
      <c r="K234" s="11" t="s">
        <v>4641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45323</v>
      </c>
      <c r="H235" s="11">
        <v>10</v>
      </c>
      <c r="I235" s="20" t="s">
        <v>259</v>
      </c>
      <c r="J235" s="11" t="s">
        <v>261</v>
      </c>
      <c r="K235" s="11" t="s">
        <v>4641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45323</v>
      </c>
      <c r="H236" s="11">
        <v>10</v>
      </c>
      <c r="I236" s="20" t="s">
        <v>259</v>
      </c>
      <c r="J236" s="11" t="s">
        <v>261</v>
      </c>
      <c r="K236" s="11" t="s">
        <v>4641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45323</v>
      </c>
      <c r="H237" s="11">
        <v>10</v>
      </c>
      <c r="I237" s="20" t="s">
        <v>259</v>
      </c>
      <c r="J237" s="11" t="s">
        <v>261</v>
      </c>
      <c r="K237" s="11" t="s">
        <v>4641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45323</v>
      </c>
      <c r="H238" s="11">
        <v>10</v>
      </c>
      <c r="I238" s="20" t="s">
        <v>259</v>
      </c>
      <c r="J238" s="11" t="s">
        <v>261</v>
      </c>
      <c r="K238" s="11" t="s">
        <v>4641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45323</v>
      </c>
      <c r="H239" s="11">
        <v>10</v>
      </c>
      <c r="I239" s="20" t="s">
        <v>259</v>
      </c>
      <c r="J239" s="11" t="s">
        <v>261</v>
      </c>
      <c r="K239" s="11" t="s">
        <v>4641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45323</v>
      </c>
      <c r="H240" s="11">
        <v>10</v>
      </c>
      <c r="I240" s="20" t="s">
        <v>259</v>
      </c>
      <c r="J240" s="11" t="s">
        <v>261</v>
      </c>
      <c r="K240" s="11" t="s">
        <v>4641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45323</v>
      </c>
      <c r="H241" s="11">
        <v>10</v>
      </c>
      <c r="I241" s="20" t="s">
        <v>259</v>
      </c>
      <c r="J241" s="11" t="s">
        <v>261</v>
      </c>
      <c r="K241" s="11" t="s">
        <v>4641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45323</v>
      </c>
      <c r="H242" s="11">
        <v>10</v>
      </c>
      <c r="I242" s="20" t="s">
        <v>259</v>
      </c>
      <c r="J242" s="11" t="s">
        <v>261</v>
      </c>
      <c r="K242" s="11" t="s">
        <v>4641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45323</v>
      </c>
      <c r="H243" s="11">
        <v>10</v>
      </c>
      <c r="I243" s="20" t="s">
        <v>259</v>
      </c>
      <c r="J243" s="11" t="s">
        <v>261</v>
      </c>
      <c r="K243" s="11" t="s">
        <v>4641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45323</v>
      </c>
      <c r="H244" s="11">
        <v>10</v>
      </c>
      <c r="I244" s="20" t="s">
        <v>259</v>
      </c>
      <c r="J244" s="11" t="s">
        <v>261</v>
      </c>
      <c r="K244" s="11" t="s">
        <v>4641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45323</v>
      </c>
      <c r="H245" s="11">
        <v>10</v>
      </c>
      <c r="I245" s="20" t="s">
        <v>259</v>
      </c>
      <c r="J245" s="11" t="s">
        <v>261</v>
      </c>
      <c r="K245" s="11" t="s">
        <v>4641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45323</v>
      </c>
      <c r="H246" s="11">
        <v>10</v>
      </c>
      <c r="I246" s="20" t="s">
        <v>259</v>
      </c>
      <c r="J246" s="11" t="s">
        <v>261</v>
      </c>
      <c r="K246" s="11" t="s">
        <v>4641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45323</v>
      </c>
      <c r="H247" s="11">
        <v>10</v>
      </c>
      <c r="I247" s="20" t="s">
        <v>259</v>
      </c>
      <c r="J247" s="11" t="s">
        <v>261</v>
      </c>
      <c r="K247" s="11" t="s">
        <v>4641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45323</v>
      </c>
      <c r="H248" s="11">
        <v>10</v>
      </c>
      <c r="I248" s="20" t="s">
        <v>259</v>
      </c>
      <c r="J248" s="11" t="s">
        <v>261</v>
      </c>
      <c r="K248" s="11" t="s">
        <v>4641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45323</v>
      </c>
      <c r="H249" s="11">
        <v>10</v>
      </c>
      <c r="I249" s="20" t="s">
        <v>259</v>
      </c>
      <c r="J249" s="11" t="s">
        <v>261</v>
      </c>
      <c r="K249" s="11" t="s">
        <v>4641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45323</v>
      </c>
      <c r="H250" s="11">
        <v>10</v>
      </c>
      <c r="I250" s="20" t="s">
        <v>259</v>
      </c>
      <c r="J250" s="11" t="s">
        <v>261</v>
      </c>
      <c r="K250" s="11" t="s">
        <v>4641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45323</v>
      </c>
      <c r="H251" s="11">
        <v>10</v>
      </c>
      <c r="I251" s="20" t="s">
        <v>259</v>
      </c>
      <c r="J251" s="11" t="s">
        <v>261</v>
      </c>
      <c r="K251" s="11" t="s">
        <v>4641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45323</v>
      </c>
      <c r="H252" s="11">
        <v>10</v>
      </c>
      <c r="I252" s="20" t="s">
        <v>259</v>
      </c>
      <c r="J252" s="11" t="s">
        <v>261</v>
      </c>
      <c r="K252" s="11" t="s">
        <v>4641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45323</v>
      </c>
      <c r="H253" s="11">
        <v>10</v>
      </c>
      <c r="I253" s="20" t="s">
        <v>259</v>
      </c>
      <c r="J253" s="11" t="s">
        <v>261</v>
      </c>
      <c r="K253" s="11" t="s">
        <v>4641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45323</v>
      </c>
      <c r="H254" s="11">
        <v>10</v>
      </c>
      <c r="I254" s="20" t="s">
        <v>259</v>
      </c>
      <c r="J254" s="11" t="s">
        <v>261</v>
      </c>
      <c r="K254" s="11" t="s">
        <v>4641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45323</v>
      </c>
      <c r="H255" s="11">
        <v>10</v>
      </c>
      <c r="I255" s="20" t="s">
        <v>259</v>
      </c>
      <c r="J255" s="11" t="s">
        <v>261</v>
      </c>
      <c r="K255" s="11" t="s">
        <v>4641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45323</v>
      </c>
      <c r="H256" s="11">
        <v>10</v>
      </c>
      <c r="I256" s="20" t="s">
        <v>259</v>
      </c>
      <c r="J256" s="11" t="s">
        <v>261</v>
      </c>
      <c r="K256" s="11" t="s">
        <v>4641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45323</v>
      </c>
      <c r="H257" s="11">
        <v>10</v>
      </c>
      <c r="I257" s="20" t="s">
        <v>259</v>
      </c>
      <c r="J257" s="11" t="s">
        <v>261</v>
      </c>
      <c r="K257" s="11" t="s">
        <v>4641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45323</v>
      </c>
      <c r="H258" s="11">
        <v>10</v>
      </c>
      <c r="I258" s="20" t="s">
        <v>259</v>
      </c>
      <c r="J258" s="11" t="s">
        <v>261</v>
      </c>
      <c r="K258" s="11" t="s">
        <v>4641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45323</v>
      </c>
      <c r="H259" s="11">
        <v>10</v>
      </c>
      <c r="I259" s="20" t="s">
        <v>259</v>
      </c>
      <c r="J259" s="11" t="s">
        <v>261</v>
      </c>
      <c r="K259" s="11" t="s">
        <v>4641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45323</v>
      </c>
      <c r="H260" s="11">
        <v>10</v>
      </c>
      <c r="I260" s="20" t="s">
        <v>259</v>
      </c>
      <c r="J260" s="11" t="s">
        <v>261</v>
      </c>
      <c r="K260" s="11" t="s">
        <v>4641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45323</v>
      </c>
      <c r="H261" s="11">
        <v>10</v>
      </c>
      <c r="I261" s="20" t="s">
        <v>259</v>
      </c>
      <c r="J261" s="11" t="s">
        <v>261</v>
      </c>
      <c r="K261" s="11" t="s">
        <v>4641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45323</v>
      </c>
      <c r="H262" s="11">
        <v>10</v>
      </c>
      <c r="I262" s="20" t="s">
        <v>259</v>
      </c>
      <c r="J262" s="11" t="s">
        <v>261</v>
      </c>
      <c r="K262" s="11" t="s">
        <v>4641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45323</v>
      </c>
      <c r="H263" s="11">
        <v>10</v>
      </c>
      <c r="I263" s="20" t="s">
        <v>259</v>
      </c>
      <c r="J263" s="11" t="s">
        <v>261</v>
      </c>
      <c r="K263" s="11" t="s">
        <v>4641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45323</v>
      </c>
      <c r="H264" s="11">
        <v>10</v>
      </c>
      <c r="I264" s="20" t="s">
        <v>259</v>
      </c>
      <c r="J264" s="11" t="s">
        <v>261</v>
      </c>
      <c r="K264" s="11" t="s">
        <v>4641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45323</v>
      </c>
      <c r="H265" s="11">
        <v>10</v>
      </c>
      <c r="I265" s="20" t="s">
        <v>259</v>
      </c>
      <c r="J265" s="11" t="s">
        <v>261</v>
      </c>
      <c r="K265" s="11" t="s">
        <v>4641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45323</v>
      </c>
      <c r="H266" s="11">
        <v>10</v>
      </c>
      <c r="I266" s="20" t="s">
        <v>259</v>
      </c>
      <c r="J266" s="11" t="s">
        <v>261</v>
      </c>
      <c r="K266" s="11" t="s">
        <v>4641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45323</v>
      </c>
      <c r="H267" s="11">
        <v>10</v>
      </c>
      <c r="I267" s="20" t="s">
        <v>259</v>
      </c>
      <c r="J267" s="11" t="s">
        <v>261</v>
      </c>
      <c r="K267" s="11" t="s">
        <v>4641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45323</v>
      </c>
      <c r="H268" s="11">
        <v>10</v>
      </c>
      <c r="I268" s="20" t="s">
        <v>259</v>
      </c>
      <c r="J268" s="11" t="s">
        <v>261</v>
      </c>
      <c r="K268" s="11" t="s">
        <v>4641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45323</v>
      </c>
      <c r="H269" s="11">
        <v>10</v>
      </c>
      <c r="I269" s="20" t="s">
        <v>259</v>
      </c>
      <c r="J269" s="11" t="s">
        <v>261</v>
      </c>
      <c r="K269" s="11" t="s">
        <v>4641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45323</v>
      </c>
      <c r="H270" s="11">
        <v>10</v>
      </c>
      <c r="I270" s="20" t="s">
        <v>259</v>
      </c>
      <c r="J270" s="11" t="s">
        <v>261</v>
      </c>
      <c r="K270" s="11" t="s">
        <v>4641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45323</v>
      </c>
      <c r="H271" s="11">
        <v>10</v>
      </c>
      <c r="I271" s="20" t="s">
        <v>259</v>
      </c>
      <c r="J271" s="11" t="s">
        <v>261</v>
      </c>
      <c r="K271" s="11" t="s">
        <v>4641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45323</v>
      </c>
      <c r="H272" s="11">
        <v>10</v>
      </c>
      <c r="I272" s="20" t="s">
        <v>259</v>
      </c>
      <c r="J272" s="11" t="s">
        <v>261</v>
      </c>
      <c r="K272" s="11" t="s">
        <v>4641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45323</v>
      </c>
      <c r="H273" s="11">
        <v>10</v>
      </c>
      <c r="I273" s="20" t="s">
        <v>259</v>
      </c>
      <c r="J273" s="11" t="s">
        <v>261</v>
      </c>
      <c r="K273" s="11" t="s">
        <v>4641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45323</v>
      </c>
      <c r="H274" s="11">
        <v>10</v>
      </c>
      <c r="I274" s="20" t="s">
        <v>259</v>
      </c>
      <c r="J274" s="11" t="s">
        <v>261</v>
      </c>
      <c r="K274" s="11" t="s">
        <v>4641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45323</v>
      </c>
      <c r="H275" s="11">
        <v>10</v>
      </c>
      <c r="I275" s="20" t="s">
        <v>259</v>
      </c>
      <c r="J275" s="11" t="s">
        <v>261</v>
      </c>
      <c r="K275" s="11" t="s">
        <v>4641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45323</v>
      </c>
      <c r="H276" s="11">
        <v>10</v>
      </c>
      <c r="I276" s="20" t="s">
        <v>259</v>
      </c>
      <c r="J276" s="11" t="s">
        <v>261</v>
      </c>
      <c r="K276" s="11" t="s">
        <v>4641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45323</v>
      </c>
      <c r="H277" s="11">
        <v>10</v>
      </c>
      <c r="I277" s="20" t="s">
        <v>259</v>
      </c>
      <c r="J277" s="11" t="s">
        <v>261</v>
      </c>
      <c r="K277" s="11" t="s">
        <v>4641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45323</v>
      </c>
      <c r="H278" s="11">
        <v>10</v>
      </c>
      <c r="I278" s="20" t="s">
        <v>259</v>
      </c>
      <c r="J278" s="11" t="s">
        <v>261</v>
      </c>
      <c r="K278" s="11" t="s">
        <v>4641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45323</v>
      </c>
      <c r="H279" s="11">
        <v>10</v>
      </c>
      <c r="I279" s="20" t="s">
        <v>259</v>
      </c>
      <c r="J279" s="11" t="s">
        <v>261</v>
      </c>
      <c r="K279" s="11" t="s">
        <v>4641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45323</v>
      </c>
      <c r="H280" s="11">
        <v>10</v>
      </c>
      <c r="I280" s="20" t="s">
        <v>259</v>
      </c>
      <c r="J280" s="11" t="s">
        <v>261</v>
      </c>
      <c r="K280" s="11" t="s">
        <v>4641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45323</v>
      </c>
      <c r="H281" s="11">
        <v>10</v>
      </c>
      <c r="I281" s="20" t="s">
        <v>259</v>
      </c>
      <c r="J281" s="11" t="s">
        <v>261</v>
      </c>
      <c r="K281" s="11" t="s">
        <v>4641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45323</v>
      </c>
      <c r="H282" s="11">
        <v>10</v>
      </c>
      <c r="I282" s="20" t="s">
        <v>259</v>
      </c>
      <c r="J282" s="11" t="s">
        <v>261</v>
      </c>
      <c r="K282" s="11" t="s">
        <v>4641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45323</v>
      </c>
      <c r="H283" s="11">
        <v>10</v>
      </c>
      <c r="I283" s="20" t="s">
        <v>259</v>
      </c>
      <c r="J283" s="11" t="s">
        <v>261</v>
      </c>
      <c r="K283" s="11" t="s">
        <v>4641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45323</v>
      </c>
      <c r="H284" s="11">
        <v>10</v>
      </c>
      <c r="I284" s="20" t="s">
        <v>259</v>
      </c>
      <c r="J284" s="11" t="s">
        <v>261</v>
      </c>
      <c r="K284" s="11" t="s">
        <v>4641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45323</v>
      </c>
      <c r="H285" s="11">
        <v>10</v>
      </c>
      <c r="I285" s="20" t="s">
        <v>259</v>
      </c>
      <c r="J285" s="11" t="s">
        <v>261</v>
      </c>
      <c r="K285" s="11" t="s">
        <v>4641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45323</v>
      </c>
      <c r="H286" s="11">
        <v>10</v>
      </c>
      <c r="I286" s="20" t="s">
        <v>259</v>
      </c>
      <c r="J286" s="11" t="s">
        <v>261</v>
      </c>
      <c r="K286" s="11" t="s">
        <v>4641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45323</v>
      </c>
      <c r="H287" s="11">
        <v>10</v>
      </c>
      <c r="I287" s="20" t="s">
        <v>259</v>
      </c>
      <c r="J287" s="11" t="s">
        <v>261</v>
      </c>
      <c r="K287" s="11" t="s">
        <v>4641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45323</v>
      </c>
      <c r="H288" s="11">
        <v>10</v>
      </c>
      <c r="I288" s="20" t="s">
        <v>259</v>
      </c>
      <c r="J288" s="11" t="s">
        <v>261</v>
      </c>
      <c r="K288" s="11" t="s">
        <v>4641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45323</v>
      </c>
      <c r="H289" s="11">
        <v>10</v>
      </c>
      <c r="I289" s="20" t="s">
        <v>259</v>
      </c>
      <c r="J289" s="11" t="s">
        <v>261</v>
      </c>
      <c r="K289" s="11" t="s">
        <v>4641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45323</v>
      </c>
      <c r="H290" s="11">
        <v>10</v>
      </c>
      <c r="I290" s="20" t="s">
        <v>259</v>
      </c>
      <c r="J290" s="11" t="s">
        <v>261</v>
      </c>
      <c r="K290" s="11" t="s">
        <v>4641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45323</v>
      </c>
      <c r="H291" s="11">
        <v>10</v>
      </c>
      <c r="I291" s="20" t="s">
        <v>259</v>
      </c>
      <c r="J291" s="11" t="s">
        <v>261</v>
      </c>
      <c r="K291" s="11" t="s">
        <v>4641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45323</v>
      </c>
      <c r="H292" s="11">
        <v>10</v>
      </c>
      <c r="I292" s="20" t="s">
        <v>259</v>
      </c>
      <c r="J292" s="11" t="s">
        <v>261</v>
      </c>
      <c r="K292" s="11" t="s">
        <v>4641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45323</v>
      </c>
      <c r="H293" s="11">
        <v>10</v>
      </c>
      <c r="I293" s="20" t="s">
        <v>259</v>
      </c>
      <c r="J293" s="11" t="s">
        <v>261</v>
      </c>
      <c r="K293" s="11" t="s">
        <v>4641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45323</v>
      </c>
      <c r="H294" s="11">
        <v>10</v>
      </c>
      <c r="I294" s="20" t="s">
        <v>259</v>
      </c>
      <c r="J294" s="11" t="s">
        <v>261</v>
      </c>
      <c r="K294" s="11" t="s">
        <v>4641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45323</v>
      </c>
      <c r="H295" s="11">
        <v>10</v>
      </c>
      <c r="I295" s="20" t="s">
        <v>259</v>
      </c>
      <c r="J295" s="11" t="s">
        <v>261</v>
      </c>
      <c r="K295" s="11" t="s">
        <v>4641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45323</v>
      </c>
      <c r="H296" s="11">
        <v>10</v>
      </c>
      <c r="I296" s="20" t="s">
        <v>259</v>
      </c>
      <c r="J296" s="11" t="s">
        <v>261</v>
      </c>
      <c r="K296" s="11" t="s">
        <v>4641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45323</v>
      </c>
      <c r="H297" s="11">
        <v>10</v>
      </c>
      <c r="I297" s="20" t="s">
        <v>259</v>
      </c>
      <c r="J297" s="11" t="s">
        <v>261</v>
      </c>
      <c r="K297" s="11" t="s">
        <v>4641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45323</v>
      </c>
      <c r="H298" s="11">
        <v>10</v>
      </c>
      <c r="I298" s="20" t="s">
        <v>259</v>
      </c>
      <c r="J298" s="11" t="s">
        <v>261</v>
      </c>
      <c r="K298" s="11" t="s">
        <v>4641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45323</v>
      </c>
      <c r="H299" s="11">
        <v>10</v>
      </c>
      <c r="I299" s="20" t="s">
        <v>259</v>
      </c>
      <c r="J299" s="11" t="s">
        <v>261</v>
      </c>
      <c r="K299" s="11" t="s">
        <v>4641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45323</v>
      </c>
      <c r="H300" s="11">
        <v>10</v>
      </c>
      <c r="I300" s="20" t="s">
        <v>259</v>
      </c>
      <c r="J300" s="11" t="s">
        <v>261</v>
      </c>
      <c r="K300" s="11" t="s">
        <v>4641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45323</v>
      </c>
      <c r="H301" s="11">
        <v>10</v>
      </c>
      <c r="I301" s="20" t="s">
        <v>259</v>
      </c>
      <c r="J301" s="11" t="s">
        <v>261</v>
      </c>
      <c r="K301" s="11" t="s">
        <v>4641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45323</v>
      </c>
      <c r="H302" s="11">
        <v>10</v>
      </c>
      <c r="I302" s="20" t="s">
        <v>259</v>
      </c>
      <c r="J302" s="11" t="s">
        <v>261</v>
      </c>
      <c r="K302" s="11" t="s">
        <v>4641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45323</v>
      </c>
      <c r="H303" s="11">
        <v>10</v>
      </c>
      <c r="I303" s="20" t="s">
        <v>259</v>
      </c>
      <c r="J303" s="11" t="s">
        <v>261</v>
      </c>
      <c r="K303" s="11" t="s">
        <v>4641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45323</v>
      </c>
      <c r="H304" s="11">
        <v>10</v>
      </c>
      <c r="I304" s="20" t="s">
        <v>259</v>
      </c>
      <c r="J304" s="11" t="s">
        <v>261</v>
      </c>
      <c r="K304" s="11" t="s">
        <v>4641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45323</v>
      </c>
      <c r="H305" s="11">
        <v>10</v>
      </c>
      <c r="I305" s="20" t="s">
        <v>259</v>
      </c>
      <c r="J305" s="11" t="s">
        <v>261</v>
      </c>
      <c r="K305" s="11" t="s">
        <v>4641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45323</v>
      </c>
      <c r="H306" s="11">
        <v>10</v>
      </c>
      <c r="I306" s="20" t="s">
        <v>259</v>
      </c>
      <c r="J306" s="11" t="s">
        <v>261</v>
      </c>
      <c r="K306" s="11" t="s">
        <v>4641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45323</v>
      </c>
      <c r="H307" s="11">
        <v>10</v>
      </c>
      <c r="I307" s="20" t="s">
        <v>259</v>
      </c>
      <c r="J307" s="11" t="s">
        <v>261</v>
      </c>
      <c r="K307" s="11" t="s">
        <v>4641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45323</v>
      </c>
      <c r="H308" s="11">
        <v>10</v>
      </c>
      <c r="I308" s="20" t="s">
        <v>259</v>
      </c>
      <c r="J308" s="11" t="s">
        <v>261</v>
      </c>
      <c r="K308" s="11" t="s">
        <v>4641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45323</v>
      </c>
      <c r="H309" s="11">
        <v>10</v>
      </c>
      <c r="I309" s="20" t="s">
        <v>259</v>
      </c>
      <c r="J309" s="11" t="s">
        <v>261</v>
      </c>
      <c r="K309" s="11" t="s">
        <v>4641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45323</v>
      </c>
      <c r="H310" s="11">
        <v>10</v>
      </c>
      <c r="I310" s="20" t="s">
        <v>259</v>
      </c>
      <c r="J310" s="11" t="s">
        <v>261</v>
      </c>
      <c r="K310" s="11" t="s">
        <v>4641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45323</v>
      </c>
      <c r="H311" s="11">
        <v>10</v>
      </c>
      <c r="I311" s="20" t="s">
        <v>259</v>
      </c>
      <c r="J311" s="11" t="s">
        <v>261</v>
      </c>
      <c r="K311" s="11" t="s">
        <v>4641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45323</v>
      </c>
      <c r="H312" s="11">
        <v>10</v>
      </c>
      <c r="I312" s="20" t="s">
        <v>259</v>
      </c>
      <c r="J312" s="11" t="s">
        <v>261</v>
      </c>
      <c r="K312" s="11" t="s">
        <v>4641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45323</v>
      </c>
      <c r="H313" s="11">
        <v>10</v>
      </c>
      <c r="I313" s="20" t="s">
        <v>259</v>
      </c>
      <c r="J313" s="11" t="s">
        <v>261</v>
      </c>
      <c r="K313" s="11" t="s">
        <v>4641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45323</v>
      </c>
      <c r="H314" s="11">
        <v>10</v>
      </c>
      <c r="I314" s="20" t="s">
        <v>259</v>
      </c>
      <c r="J314" s="11" t="s">
        <v>261</v>
      </c>
      <c r="K314" s="11" t="s">
        <v>4641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45323</v>
      </c>
      <c r="H315" s="11">
        <v>10</v>
      </c>
      <c r="I315" s="20" t="s">
        <v>259</v>
      </c>
      <c r="J315" s="11" t="s">
        <v>261</v>
      </c>
      <c r="K315" s="11" t="s">
        <v>4641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45323</v>
      </c>
      <c r="H316" s="11">
        <v>10</v>
      </c>
      <c r="I316" s="20" t="s">
        <v>259</v>
      </c>
      <c r="J316" s="11" t="s">
        <v>261</v>
      </c>
      <c r="K316" s="11" t="s">
        <v>4641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45323</v>
      </c>
      <c r="H317" s="11">
        <v>10</v>
      </c>
      <c r="I317" s="20" t="s">
        <v>259</v>
      </c>
      <c r="J317" s="11" t="s">
        <v>261</v>
      </c>
      <c r="K317" s="11" t="s">
        <v>4641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45323</v>
      </c>
      <c r="H318" s="11">
        <v>10</v>
      </c>
      <c r="I318" s="20" t="s">
        <v>259</v>
      </c>
      <c r="J318" s="11" t="s">
        <v>261</v>
      </c>
      <c r="K318" s="11" t="s">
        <v>4641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45323</v>
      </c>
      <c r="H319" s="11">
        <v>10</v>
      </c>
      <c r="I319" s="20" t="s">
        <v>259</v>
      </c>
      <c r="J319" s="11" t="s">
        <v>261</v>
      </c>
      <c r="K319" s="11" t="s">
        <v>4641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45323</v>
      </c>
      <c r="H320" s="11">
        <v>10</v>
      </c>
      <c r="I320" s="20" t="s">
        <v>259</v>
      </c>
      <c r="J320" s="11" t="s">
        <v>261</v>
      </c>
      <c r="K320" s="11" t="s">
        <v>4641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45323</v>
      </c>
      <c r="H321" s="11">
        <v>10</v>
      </c>
      <c r="I321" s="20" t="s">
        <v>259</v>
      </c>
      <c r="J321" s="11" t="s">
        <v>261</v>
      </c>
      <c r="K321" s="11" t="s">
        <v>4641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45323</v>
      </c>
      <c r="H322" s="11">
        <v>10</v>
      </c>
      <c r="I322" s="20" t="s">
        <v>259</v>
      </c>
      <c r="J322" s="11" t="s">
        <v>261</v>
      </c>
      <c r="K322" s="11" t="s">
        <v>4641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45323</v>
      </c>
      <c r="H323" s="11">
        <v>10</v>
      </c>
      <c r="I323" s="20" t="s">
        <v>259</v>
      </c>
      <c r="J323" s="11" t="s">
        <v>261</v>
      </c>
      <c r="K323" s="11" t="s">
        <v>4641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45323</v>
      </c>
      <c r="H324" s="11">
        <v>10</v>
      </c>
      <c r="I324" s="20" t="s">
        <v>259</v>
      </c>
      <c r="J324" s="11" t="s">
        <v>261</v>
      </c>
      <c r="K324" s="11" t="s">
        <v>4641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45323</v>
      </c>
      <c r="H325" s="11">
        <v>10</v>
      </c>
      <c r="I325" s="20" t="s">
        <v>259</v>
      </c>
      <c r="J325" s="11" t="s">
        <v>261</v>
      </c>
      <c r="K325" s="11" t="s">
        <v>4641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45323</v>
      </c>
      <c r="H326" s="11">
        <v>10</v>
      </c>
      <c r="I326" s="20" t="s">
        <v>259</v>
      </c>
      <c r="J326" s="11" t="s">
        <v>261</v>
      </c>
      <c r="K326" s="11" t="s">
        <v>4641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45323</v>
      </c>
      <c r="H327" s="11">
        <v>10</v>
      </c>
      <c r="I327" s="20" t="s">
        <v>259</v>
      </c>
      <c r="J327" s="11" t="s">
        <v>261</v>
      </c>
      <c r="K327" s="11" t="s">
        <v>4641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45323</v>
      </c>
      <c r="H328" s="11">
        <v>10</v>
      </c>
      <c r="I328" s="20" t="s">
        <v>259</v>
      </c>
      <c r="J328" s="11" t="s">
        <v>261</v>
      </c>
      <c r="K328" s="11" t="s">
        <v>4641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45323</v>
      </c>
      <c r="H329" s="11">
        <v>10</v>
      </c>
      <c r="I329" s="20" t="s">
        <v>259</v>
      </c>
      <c r="J329" s="11" t="s">
        <v>261</v>
      </c>
      <c r="K329" s="11" t="s">
        <v>4641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45323</v>
      </c>
      <c r="H330" s="11">
        <v>10</v>
      </c>
      <c r="I330" s="20" t="s">
        <v>259</v>
      </c>
      <c r="J330" s="11" t="s">
        <v>261</v>
      </c>
      <c r="K330" s="11" t="s">
        <v>4641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45323</v>
      </c>
      <c r="H331" s="11">
        <v>10</v>
      </c>
      <c r="I331" s="20" t="s">
        <v>259</v>
      </c>
      <c r="J331" s="11" t="s">
        <v>261</v>
      </c>
      <c r="K331" s="11" t="s">
        <v>4641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45323</v>
      </c>
      <c r="H332" s="11">
        <v>10</v>
      </c>
      <c r="I332" s="20" t="s">
        <v>259</v>
      </c>
      <c r="J332" s="11" t="s">
        <v>261</v>
      </c>
      <c r="K332" s="11" t="s">
        <v>4641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45323</v>
      </c>
      <c r="H333" s="11">
        <v>10</v>
      </c>
      <c r="I333" s="20" t="s">
        <v>259</v>
      </c>
      <c r="J333" s="11" t="s">
        <v>261</v>
      </c>
      <c r="K333" s="11" t="s">
        <v>4641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45323</v>
      </c>
      <c r="H334" s="11">
        <v>10</v>
      </c>
      <c r="I334" s="20" t="s">
        <v>259</v>
      </c>
      <c r="J334" s="11" t="s">
        <v>261</v>
      </c>
      <c r="K334" s="11" t="s">
        <v>4641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45323</v>
      </c>
      <c r="H335" s="11">
        <v>10</v>
      </c>
      <c r="I335" s="20" t="s">
        <v>259</v>
      </c>
      <c r="J335" s="11" t="s">
        <v>261</v>
      </c>
      <c r="K335" s="11" t="s">
        <v>4641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45323</v>
      </c>
      <c r="H336" s="11">
        <v>10</v>
      </c>
      <c r="I336" s="20" t="s">
        <v>259</v>
      </c>
      <c r="J336" s="11" t="s">
        <v>261</v>
      </c>
      <c r="K336" s="11" t="s">
        <v>4641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45323</v>
      </c>
      <c r="H337" s="11">
        <v>10</v>
      </c>
      <c r="I337" s="20" t="s">
        <v>259</v>
      </c>
      <c r="J337" s="11" t="s">
        <v>261</v>
      </c>
      <c r="K337" s="11" t="s">
        <v>4641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45323</v>
      </c>
      <c r="H338" s="11">
        <v>10</v>
      </c>
      <c r="I338" s="20" t="s">
        <v>259</v>
      </c>
      <c r="J338" s="11" t="s">
        <v>261</v>
      </c>
      <c r="K338" s="11" t="s">
        <v>4641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45323</v>
      </c>
      <c r="H339" s="11">
        <v>10</v>
      </c>
      <c r="I339" s="20" t="s">
        <v>259</v>
      </c>
      <c r="J339" s="11" t="s">
        <v>261</v>
      </c>
      <c r="K339" s="11" t="s">
        <v>4641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45323</v>
      </c>
      <c r="H340" s="11">
        <v>10</v>
      </c>
      <c r="I340" s="20" t="s">
        <v>259</v>
      </c>
      <c r="J340" s="11" t="s">
        <v>261</v>
      </c>
      <c r="K340" s="11" t="s">
        <v>4641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45323</v>
      </c>
      <c r="H341" s="11">
        <v>10</v>
      </c>
      <c r="I341" s="20" t="s">
        <v>259</v>
      </c>
      <c r="J341" s="11" t="s">
        <v>261</v>
      </c>
      <c r="K341" s="11" t="s">
        <v>4641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45323</v>
      </c>
      <c r="H342" s="11">
        <v>10</v>
      </c>
      <c r="I342" s="20" t="s">
        <v>259</v>
      </c>
      <c r="J342" s="11" t="s">
        <v>261</v>
      </c>
      <c r="K342" s="11" t="s">
        <v>4641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45323</v>
      </c>
      <c r="H343" s="11">
        <v>10</v>
      </c>
      <c r="I343" s="20" t="s">
        <v>259</v>
      </c>
      <c r="J343" s="11" t="s">
        <v>261</v>
      </c>
      <c r="K343" s="11" t="s">
        <v>4641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45323</v>
      </c>
      <c r="H344" s="11">
        <v>10</v>
      </c>
      <c r="I344" s="20" t="s">
        <v>259</v>
      </c>
      <c r="J344" s="11" t="s">
        <v>261</v>
      </c>
      <c r="K344" s="11" t="s">
        <v>4641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45323</v>
      </c>
      <c r="H345" s="11">
        <v>10</v>
      </c>
      <c r="I345" s="20" t="s">
        <v>259</v>
      </c>
      <c r="J345" s="11" t="s">
        <v>261</v>
      </c>
      <c r="K345" s="11" t="s">
        <v>4641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45323</v>
      </c>
      <c r="H346" s="11">
        <v>10</v>
      </c>
      <c r="I346" s="20" t="s">
        <v>259</v>
      </c>
      <c r="J346" s="11" t="s">
        <v>261</v>
      </c>
      <c r="K346" s="11" t="s">
        <v>4641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45323</v>
      </c>
      <c r="H347" s="11">
        <v>10</v>
      </c>
      <c r="I347" s="20" t="s">
        <v>259</v>
      </c>
      <c r="J347" s="11" t="s">
        <v>261</v>
      </c>
      <c r="K347" s="11" t="s">
        <v>4641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45323</v>
      </c>
      <c r="H348" s="11">
        <v>10</v>
      </c>
      <c r="I348" s="20" t="s">
        <v>259</v>
      </c>
      <c r="J348" s="11" t="s">
        <v>261</v>
      </c>
      <c r="K348" s="11" t="s">
        <v>4641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45323</v>
      </c>
      <c r="H349" s="11">
        <v>10</v>
      </c>
      <c r="I349" s="20" t="s">
        <v>259</v>
      </c>
      <c r="J349" s="11" t="s">
        <v>261</v>
      </c>
      <c r="K349" s="11" t="s">
        <v>4641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45323</v>
      </c>
      <c r="H350" s="11">
        <v>10</v>
      </c>
      <c r="I350" s="20" t="s">
        <v>259</v>
      </c>
      <c r="J350" s="11" t="s">
        <v>261</v>
      </c>
      <c r="K350" s="11" t="s">
        <v>4641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45323</v>
      </c>
      <c r="H351" s="11">
        <v>10</v>
      </c>
      <c r="I351" s="20" t="s">
        <v>259</v>
      </c>
      <c r="J351" s="11" t="s">
        <v>261</v>
      </c>
      <c r="K351" s="11" t="s">
        <v>4641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45323</v>
      </c>
      <c r="H352" s="11">
        <v>10</v>
      </c>
      <c r="I352" s="20" t="s">
        <v>259</v>
      </c>
      <c r="J352" s="11" t="s">
        <v>261</v>
      </c>
      <c r="K352" s="11" t="s">
        <v>4641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45323</v>
      </c>
      <c r="H353" s="11">
        <v>10</v>
      </c>
      <c r="I353" s="20" t="s">
        <v>259</v>
      </c>
      <c r="J353" s="11" t="s">
        <v>261</v>
      </c>
      <c r="K353" s="11" t="s">
        <v>4641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45323</v>
      </c>
      <c r="H354" s="11">
        <v>10</v>
      </c>
      <c r="I354" s="20" t="s">
        <v>259</v>
      </c>
      <c r="J354" s="11" t="s">
        <v>261</v>
      </c>
      <c r="K354" s="11" t="s">
        <v>4641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45323</v>
      </c>
      <c r="H355" s="11">
        <v>10</v>
      </c>
      <c r="I355" s="20" t="s">
        <v>259</v>
      </c>
      <c r="J355" s="11" t="s">
        <v>261</v>
      </c>
      <c r="K355" s="11" t="s">
        <v>4641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45323</v>
      </c>
      <c r="H356" s="11">
        <v>10</v>
      </c>
      <c r="I356" s="20" t="s">
        <v>259</v>
      </c>
      <c r="J356" s="11" t="s">
        <v>261</v>
      </c>
      <c r="K356" s="11" t="s">
        <v>4641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45323</v>
      </c>
      <c r="H357" s="11">
        <v>10</v>
      </c>
      <c r="I357" s="20" t="s">
        <v>259</v>
      </c>
      <c r="J357" s="11" t="s">
        <v>261</v>
      </c>
      <c r="K357" s="11" t="s">
        <v>4641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45323</v>
      </c>
      <c r="H358" s="11">
        <v>10</v>
      </c>
      <c r="I358" s="20" t="s">
        <v>259</v>
      </c>
      <c r="J358" s="11" t="s">
        <v>261</v>
      </c>
      <c r="K358" s="11" t="s">
        <v>4641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45323</v>
      </c>
      <c r="H359" s="11">
        <v>10</v>
      </c>
      <c r="I359" s="20" t="s">
        <v>259</v>
      </c>
      <c r="J359" s="11" t="s">
        <v>261</v>
      </c>
      <c r="K359" s="11" t="s">
        <v>4641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45323</v>
      </c>
      <c r="H360" s="11">
        <v>10</v>
      </c>
      <c r="I360" s="20" t="s">
        <v>259</v>
      </c>
      <c r="J360" s="11" t="s">
        <v>261</v>
      </c>
      <c r="K360" s="11" t="s">
        <v>4641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45323</v>
      </c>
      <c r="H361" s="11">
        <v>10</v>
      </c>
      <c r="I361" s="20" t="s">
        <v>259</v>
      </c>
      <c r="J361" s="11" t="s">
        <v>261</v>
      </c>
      <c r="K361" s="11" t="s">
        <v>4641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45323</v>
      </c>
      <c r="H362" s="11">
        <v>10</v>
      </c>
      <c r="I362" s="20" t="s">
        <v>259</v>
      </c>
      <c r="J362" s="11" t="s">
        <v>261</v>
      </c>
      <c r="K362" s="11" t="s">
        <v>4641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45323</v>
      </c>
      <c r="H363" s="11">
        <v>10</v>
      </c>
      <c r="I363" s="20" t="s">
        <v>259</v>
      </c>
      <c r="J363" s="11" t="s">
        <v>261</v>
      </c>
      <c r="K363" s="11" t="s">
        <v>4641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45323</v>
      </c>
      <c r="H364" s="11">
        <v>10</v>
      </c>
      <c r="I364" s="20" t="s">
        <v>259</v>
      </c>
      <c r="J364" s="11" t="s">
        <v>261</v>
      </c>
      <c r="K364" s="11" t="s">
        <v>4641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45323</v>
      </c>
      <c r="H365" s="11">
        <v>10</v>
      </c>
      <c r="I365" s="20" t="s">
        <v>259</v>
      </c>
      <c r="J365" s="11" t="s">
        <v>261</v>
      </c>
      <c r="K365" s="11" t="s">
        <v>4641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45323</v>
      </c>
      <c r="H366" s="11">
        <v>10</v>
      </c>
      <c r="I366" s="20" t="s">
        <v>259</v>
      </c>
      <c r="J366" s="11" t="s">
        <v>261</v>
      </c>
      <c r="K366" s="11" t="s">
        <v>4641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45323</v>
      </c>
      <c r="H367" s="11">
        <v>10</v>
      </c>
      <c r="I367" s="20" t="s">
        <v>259</v>
      </c>
      <c r="J367" s="11" t="s">
        <v>261</v>
      </c>
      <c r="K367" s="11" t="s">
        <v>4641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45323</v>
      </c>
      <c r="H368" s="11">
        <v>10</v>
      </c>
      <c r="I368" s="20" t="s">
        <v>259</v>
      </c>
      <c r="J368" s="11" t="s">
        <v>261</v>
      </c>
      <c r="K368" s="11" t="s">
        <v>4641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45323</v>
      </c>
      <c r="H369" s="11">
        <v>10</v>
      </c>
      <c r="I369" s="20" t="s">
        <v>259</v>
      </c>
      <c r="J369" s="11" t="s">
        <v>261</v>
      </c>
      <c r="K369" s="11" t="s">
        <v>4641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45323</v>
      </c>
      <c r="H370" s="11">
        <v>10</v>
      </c>
      <c r="I370" s="20" t="s">
        <v>259</v>
      </c>
      <c r="J370" s="11" t="s">
        <v>261</v>
      </c>
      <c r="K370" s="11" t="s">
        <v>4641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45323</v>
      </c>
      <c r="H371" s="11">
        <v>10</v>
      </c>
      <c r="I371" s="20" t="s">
        <v>259</v>
      </c>
      <c r="J371" s="11" t="s">
        <v>261</v>
      </c>
      <c r="K371" s="11" t="s">
        <v>4641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45323</v>
      </c>
      <c r="H372" s="11">
        <v>10</v>
      </c>
      <c r="I372" s="20" t="s">
        <v>259</v>
      </c>
      <c r="J372" s="11" t="s">
        <v>261</v>
      </c>
      <c r="K372" s="11" t="s">
        <v>4641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45323</v>
      </c>
      <c r="H373" s="11">
        <v>10</v>
      </c>
      <c r="I373" s="20" t="s">
        <v>259</v>
      </c>
      <c r="J373" s="11" t="s">
        <v>261</v>
      </c>
      <c r="K373" s="11" t="s">
        <v>4641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45323</v>
      </c>
      <c r="H374" s="11">
        <v>10</v>
      </c>
      <c r="I374" s="20" t="s">
        <v>259</v>
      </c>
      <c r="J374" s="11" t="s">
        <v>261</v>
      </c>
      <c r="K374" s="11" t="s">
        <v>4641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45323</v>
      </c>
      <c r="H375" s="11">
        <v>10</v>
      </c>
      <c r="I375" s="20" t="s">
        <v>259</v>
      </c>
      <c r="J375" s="11" t="s">
        <v>261</v>
      </c>
      <c r="K375" s="11" t="s">
        <v>4641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45323</v>
      </c>
      <c r="H376" s="11">
        <v>10</v>
      </c>
      <c r="I376" s="20" t="s">
        <v>259</v>
      </c>
      <c r="J376" s="11" t="s">
        <v>261</v>
      </c>
      <c r="K376" s="11" t="s">
        <v>4641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45323</v>
      </c>
      <c r="H377" s="11">
        <v>10</v>
      </c>
      <c r="I377" s="20" t="s">
        <v>259</v>
      </c>
      <c r="J377" s="11" t="s">
        <v>261</v>
      </c>
      <c r="K377" s="11" t="s">
        <v>4641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45323</v>
      </c>
      <c r="H378" s="11">
        <v>10</v>
      </c>
      <c r="I378" s="20" t="s">
        <v>259</v>
      </c>
      <c r="J378" s="11" t="s">
        <v>261</v>
      </c>
      <c r="K378" s="11" t="s">
        <v>4641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45323</v>
      </c>
      <c r="H379" s="11">
        <v>10</v>
      </c>
      <c r="I379" s="20" t="s">
        <v>259</v>
      </c>
      <c r="J379" s="11" t="s">
        <v>261</v>
      </c>
      <c r="K379" s="11" t="s">
        <v>4641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45323</v>
      </c>
      <c r="H380" s="11">
        <v>10</v>
      </c>
      <c r="I380" s="20" t="s">
        <v>259</v>
      </c>
      <c r="J380" s="11" t="s">
        <v>261</v>
      </c>
      <c r="K380" s="11" t="s">
        <v>4641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45323</v>
      </c>
      <c r="H381" s="11">
        <v>10</v>
      </c>
      <c r="I381" s="20" t="s">
        <v>259</v>
      </c>
      <c r="J381" s="11" t="s">
        <v>261</v>
      </c>
      <c r="K381" s="11" t="s">
        <v>4641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45323</v>
      </c>
      <c r="H382" s="11">
        <v>10</v>
      </c>
      <c r="I382" s="20" t="s">
        <v>259</v>
      </c>
      <c r="J382" s="11" t="s">
        <v>261</v>
      </c>
      <c r="K382" s="11" t="s">
        <v>4641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45323</v>
      </c>
      <c r="H383" s="11">
        <v>10</v>
      </c>
      <c r="I383" s="20" t="s">
        <v>259</v>
      </c>
      <c r="J383" s="11" t="s">
        <v>261</v>
      </c>
      <c r="K383" s="11" t="s">
        <v>4641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45323</v>
      </c>
      <c r="H384" s="11">
        <v>10</v>
      </c>
      <c r="I384" s="20" t="s">
        <v>259</v>
      </c>
      <c r="J384" s="11" t="s">
        <v>261</v>
      </c>
      <c r="K384" s="11" t="s">
        <v>4641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45323</v>
      </c>
      <c r="H385" s="11">
        <v>10</v>
      </c>
      <c r="I385" s="20" t="s">
        <v>259</v>
      </c>
      <c r="J385" s="11" t="s">
        <v>261</v>
      </c>
      <c r="K385" s="11" t="s">
        <v>4641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45323</v>
      </c>
      <c r="H386" s="11">
        <v>10</v>
      </c>
      <c r="I386" s="20" t="s">
        <v>259</v>
      </c>
      <c r="J386" s="11" t="s">
        <v>261</v>
      </c>
      <c r="K386" s="11" t="s">
        <v>4641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45323</v>
      </c>
      <c r="H387" s="11">
        <v>10</v>
      </c>
      <c r="I387" s="20" t="s">
        <v>259</v>
      </c>
      <c r="J387" s="11" t="s">
        <v>261</v>
      </c>
      <c r="K387" s="11" t="s">
        <v>4641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45323</v>
      </c>
      <c r="H388" s="11">
        <v>10</v>
      </c>
      <c r="I388" s="20" t="s">
        <v>259</v>
      </c>
      <c r="J388" s="11" t="s">
        <v>261</v>
      </c>
      <c r="K388" s="11" t="s">
        <v>4641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45323</v>
      </c>
      <c r="H389" s="11">
        <v>10</v>
      </c>
      <c r="I389" s="20" t="s">
        <v>259</v>
      </c>
      <c r="J389" s="11" t="s">
        <v>261</v>
      </c>
      <c r="K389" s="11" t="s">
        <v>4641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45323</v>
      </c>
      <c r="H390" s="11">
        <v>10</v>
      </c>
      <c r="I390" s="20" t="s">
        <v>259</v>
      </c>
      <c r="J390" s="11" t="s">
        <v>261</v>
      </c>
      <c r="K390" s="11" t="s">
        <v>4641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45323</v>
      </c>
      <c r="H391" s="11">
        <v>10</v>
      </c>
      <c r="I391" s="20" t="s">
        <v>259</v>
      </c>
      <c r="J391" s="11" t="s">
        <v>261</v>
      </c>
      <c r="K391" s="11" t="s">
        <v>4641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45323</v>
      </c>
      <c r="H392" s="11">
        <v>10</v>
      </c>
      <c r="I392" s="20" t="s">
        <v>259</v>
      </c>
      <c r="J392" s="11" t="s">
        <v>261</v>
      </c>
      <c r="K392" s="11" t="s">
        <v>4641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45323</v>
      </c>
      <c r="H393" s="11">
        <v>10</v>
      </c>
      <c r="I393" s="20" t="s">
        <v>259</v>
      </c>
      <c r="J393" s="11" t="s">
        <v>261</v>
      </c>
      <c r="K393" s="11" t="s">
        <v>4641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45323</v>
      </c>
      <c r="H394" s="11">
        <v>10</v>
      </c>
      <c r="I394" s="20" t="s">
        <v>259</v>
      </c>
      <c r="J394" s="11" t="s">
        <v>261</v>
      </c>
      <c r="K394" s="11" t="s">
        <v>4641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45323</v>
      </c>
      <c r="H395" s="11">
        <v>10</v>
      </c>
      <c r="I395" s="20" t="s">
        <v>259</v>
      </c>
      <c r="J395" s="11" t="s">
        <v>261</v>
      </c>
      <c r="K395" s="11" t="s">
        <v>4641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45323</v>
      </c>
      <c r="H396" s="11">
        <v>10</v>
      </c>
      <c r="I396" s="20" t="s">
        <v>259</v>
      </c>
      <c r="J396" s="11" t="s">
        <v>261</v>
      </c>
      <c r="K396" s="11" t="s">
        <v>4641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45323</v>
      </c>
      <c r="H397" s="11">
        <v>10</v>
      </c>
      <c r="I397" s="20" t="s">
        <v>259</v>
      </c>
      <c r="J397" s="11" t="s">
        <v>261</v>
      </c>
      <c r="K397" s="11" t="s">
        <v>4641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45323</v>
      </c>
      <c r="H398" s="11">
        <v>10</v>
      </c>
      <c r="I398" s="20" t="s">
        <v>259</v>
      </c>
      <c r="J398" s="11" t="s">
        <v>261</v>
      </c>
      <c r="K398" s="11" t="s">
        <v>4641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45323</v>
      </c>
      <c r="H399" s="11">
        <v>10</v>
      </c>
      <c r="I399" s="20" t="s">
        <v>259</v>
      </c>
      <c r="J399" s="11" t="s">
        <v>261</v>
      </c>
      <c r="K399" s="11" t="s">
        <v>4641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45323</v>
      </c>
      <c r="H400" s="11">
        <v>10</v>
      </c>
      <c r="I400" s="20" t="s">
        <v>259</v>
      </c>
      <c r="J400" s="11" t="s">
        <v>261</v>
      </c>
      <c r="K400" s="11" t="s">
        <v>4641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45323</v>
      </c>
      <c r="H401" s="11">
        <v>10</v>
      </c>
      <c r="I401" s="20" t="s">
        <v>259</v>
      </c>
      <c r="J401" s="11" t="s">
        <v>261</v>
      </c>
      <c r="K401" s="11" t="s">
        <v>4641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45323</v>
      </c>
      <c r="H402" s="11">
        <v>10</v>
      </c>
      <c r="I402" s="20" t="s">
        <v>259</v>
      </c>
      <c r="J402" s="11" t="s">
        <v>261</v>
      </c>
      <c r="K402" s="11" t="s">
        <v>4641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45323</v>
      </c>
      <c r="H403" s="11">
        <v>10</v>
      </c>
      <c r="I403" s="20" t="s">
        <v>259</v>
      </c>
      <c r="J403" s="11" t="s">
        <v>261</v>
      </c>
      <c r="K403" s="11" t="s">
        <v>4641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45323</v>
      </c>
      <c r="H404" s="11">
        <v>10</v>
      </c>
      <c r="I404" s="20" t="s">
        <v>259</v>
      </c>
      <c r="J404" s="11" t="s">
        <v>261</v>
      </c>
      <c r="K404" s="11" t="s">
        <v>4641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45323</v>
      </c>
      <c r="H405" s="11">
        <v>10</v>
      </c>
      <c r="I405" s="20" t="s">
        <v>259</v>
      </c>
      <c r="J405" s="11" t="s">
        <v>261</v>
      </c>
      <c r="K405" s="11" t="s">
        <v>4641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45323</v>
      </c>
      <c r="H406" s="11">
        <v>10</v>
      </c>
      <c r="I406" s="20" t="s">
        <v>259</v>
      </c>
      <c r="J406" s="11" t="s">
        <v>261</v>
      </c>
      <c r="K406" s="11" t="s">
        <v>4641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45323</v>
      </c>
      <c r="H407" s="11">
        <v>10</v>
      </c>
      <c r="I407" s="20" t="s">
        <v>259</v>
      </c>
      <c r="J407" s="11" t="s">
        <v>261</v>
      </c>
      <c r="K407" s="11" t="s">
        <v>4641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45323</v>
      </c>
      <c r="H408" s="11">
        <v>10</v>
      </c>
      <c r="I408" s="20" t="s">
        <v>259</v>
      </c>
      <c r="J408" s="11" t="s">
        <v>261</v>
      </c>
      <c r="K408" s="11" t="s">
        <v>4641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45323</v>
      </c>
      <c r="H409" s="11">
        <v>10</v>
      </c>
      <c r="I409" s="20" t="s">
        <v>259</v>
      </c>
      <c r="J409" s="11" t="s">
        <v>261</v>
      </c>
      <c r="K409" s="11" t="s">
        <v>4641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45323</v>
      </c>
      <c r="H410" s="11">
        <v>10</v>
      </c>
      <c r="I410" s="20" t="s">
        <v>259</v>
      </c>
      <c r="J410" s="11" t="s">
        <v>261</v>
      </c>
      <c r="K410" s="11" t="s">
        <v>4641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45323</v>
      </c>
      <c r="H411" s="11">
        <v>10</v>
      </c>
      <c r="I411" s="20" t="s">
        <v>259</v>
      </c>
      <c r="J411" s="11" t="s">
        <v>261</v>
      </c>
      <c r="K411" s="11" t="s">
        <v>4641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45323</v>
      </c>
      <c r="H412" s="11">
        <v>10</v>
      </c>
      <c r="I412" s="20" t="s">
        <v>259</v>
      </c>
      <c r="J412" s="11" t="s">
        <v>261</v>
      </c>
      <c r="K412" s="11" t="s">
        <v>4641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45323</v>
      </c>
      <c r="H413" s="11">
        <v>10</v>
      </c>
      <c r="I413" s="20" t="s">
        <v>259</v>
      </c>
      <c r="J413" s="11" t="s">
        <v>261</v>
      </c>
      <c r="K413" s="11" t="s">
        <v>4641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45323</v>
      </c>
      <c r="H414" s="11">
        <v>10</v>
      </c>
      <c r="I414" s="20" t="s">
        <v>259</v>
      </c>
      <c r="J414" s="11" t="s">
        <v>261</v>
      </c>
      <c r="K414" s="11" t="s">
        <v>4641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45323</v>
      </c>
      <c r="H415" s="11">
        <v>10</v>
      </c>
      <c r="I415" s="20" t="s">
        <v>259</v>
      </c>
      <c r="J415" s="11" t="s">
        <v>261</v>
      </c>
      <c r="K415" s="11" t="s">
        <v>4641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45323</v>
      </c>
      <c r="H416" s="11">
        <v>10</v>
      </c>
      <c r="I416" s="20" t="s">
        <v>259</v>
      </c>
      <c r="J416" s="11" t="s">
        <v>261</v>
      </c>
      <c r="K416" s="11" t="s">
        <v>4641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45323</v>
      </c>
      <c r="H417" s="11">
        <v>10</v>
      </c>
      <c r="I417" s="20" t="s">
        <v>259</v>
      </c>
      <c r="J417" s="11" t="s">
        <v>261</v>
      </c>
      <c r="K417" s="11" t="s">
        <v>4641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45323</v>
      </c>
      <c r="H418" s="11">
        <v>10</v>
      </c>
      <c r="I418" s="20" t="s">
        <v>259</v>
      </c>
      <c r="J418" s="11" t="s">
        <v>261</v>
      </c>
      <c r="K418" s="11" t="s">
        <v>4641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45323</v>
      </c>
      <c r="H419" s="11">
        <v>10</v>
      </c>
      <c r="I419" s="20" t="s">
        <v>259</v>
      </c>
      <c r="J419" s="11" t="s">
        <v>261</v>
      </c>
      <c r="K419" s="11" t="s">
        <v>4641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45323</v>
      </c>
      <c r="H420" s="11">
        <v>10</v>
      </c>
      <c r="I420" s="20" t="s">
        <v>259</v>
      </c>
      <c r="J420" s="11" t="s">
        <v>261</v>
      </c>
      <c r="K420" s="11" t="s">
        <v>4641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45323</v>
      </c>
      <c r="H421" s="11">
        <v>10</v>
      </c>
      <c r="I421" s="20" t="s">
        <v>259</v>
      </c>
      <c r="J421" s="11" t="s">
        <v>261</v>
      </c>
      <c r="K421" s="11" t="s">
        <v>4641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45323</v>
      </c>
      <c r="H422" s="11">
        <v>10</v>
      </c>
      <c r="I422" s="20" t="s">
        <v>259</v>
      </c>
      <c r="J422" s="11" t="s">
        <v>261</v>
      </c>
      <c r="K422" s="11" t="s">
        <v>4641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45323</v>
      </c>
      <c r="H423" s="11">
        <v>10</v>
      </c>
      <c r="I423" s="20" t="s">
        <v>259</v>
      </c>
      <c r="J423" s="11" t="s">
        <v>261</v>
      </c>
      <c r="K423" s="11" t="s">
        <v>4641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45323</v>
      </c>
      <c r="H424" s="11">
        <v>10</v>
      </c>
      <c r="I424" s="20" t="s">
        <v>259</v>
      </c>
      <c r="J424" s="11" t="s">
        <v>261</v>
      </c>
      <c r="K424" s="11" t="s">
        <v>4641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45323</v>
      </c>
      <c r="H425" s="11">
        <v>10</v>
      </c>
      <c r="I425" s="20" t="s">
        <v>259</v>
      </c>
      <c r="J425" s="11" t="s">
        <v>261</v>
      </c>
      <c r="K425" s="11" t="s">
        <v>4641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45323</v>
      </c>
      <c r="H426" s="11">
        <v>10</v>
      </c>
      <c r="I426" s="20" t="s">
        <v>259</v>
      </c>
      <c r="J426" s="11" t="s">
        <v>261</v>
      </c>
      <c r="K426" s="11" t="s">
        <v>4641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45323</v>
      </c>
      <c r="H427" s="11">
        <v>10</v>
      </c>
      <c r="I427" s="20" t="s">
        <v>259</v>
      </c>
      <c r="J427" s="11" t="s">
        <v>261</v>
      </c>
      <c r="K427" s="11" t="s">
        <v>4641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45323</v>
      </c>
      <c r="H428" s="11">
        <v>10</v>
      </c>
      <c r="I428" s="20" t="s">
        <v>259</v>
      </c>
      <c r="J428" s="11" t="s">
        <v>261</v>
      </c>
      <c r="K428" s="11" t="s">
        <v>4641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45323</v>
      </c>
      <c r="H429" s="11">
        <v>10</v>
      </c>
      <c r="I429" s="20" t="s">
        <v>259</v>
      </c>
      <c r="J429" s="11" t="s">
        <v>261</v>
      </c>
      <c r="K429" s="11" t="s">
        <v>4641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45323</v>
      </c>
      <c r="H430" s="11">
        <v>10</v>
      </c>
      <c r="I430" s="20" t="s">
        <v>259</v>
      </c>
      <c r="J430" s="11" t="s">
        <v>261</v>
      </c>
      <c r="K430" s="11" t="s">
        <v>4641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45323</v>
      </c>
      <c r="H431" s="11">
        <v>10</v>
      </c>
      <c r="I431" s="20" t="s">
        <v>259</v>
      </c>
      <c r="J431" s="11" t="s">
        <v>261</v>
      </c>
      <c r="K431" s="11" t="s">
        <v>4641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45323</v>
      </c>
      <c r="H432" s="11">
        <v>10</v>
      </c>
      <c r="I432" s="20" t="s">
        <v>259</v>
      </c>
      <c r="J432" s="11" t="s">
        <v>261</v>
      </c>
      <c r="K432" s="11" t="s">
        <v>4641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45323</v>
      </c>
      <c r="H433" s="11">
        <v>10</v>
      </c>
      <c r="I433" s="20" t="s">
        <v>259</v>
      </c>
      <c r="J433" s="11" t="s">
        <v>261</v>
      </c>
      <c r="K433" s="11" t="s">
        <v>4641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45323</v>
      </c>
      <c r="H434" s="11">
        <v>10</v>
      </c>
      <c r="I434" s="20" t="s">
        <v>259</v>
      </c>
      <c r="J434" s="11" t="s">
        <v>261</v>
      </c>
      <c r="K434" s="11" t="s">
        <v>4641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45323</v>
      </c>
      <c r="H435" s="11">
        <v>10</v>
      </c>
      <c r="I435" s="20" t="s">
        <v>259</v>
      </c>
      <c r="J435" s="11" t="s">
        <v>261</v>
      </c>
      <c r="K435" s="11" t="s">
        <v>4641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45323</v>
      </c>
      <c r="H436" s="11">
        <v>10</v>
      </c>
      <c r="I436" s="20" t="s">
        <v>259</v>
      </c>
      <c r="J436" s="11" t="s">
        <v>261</v>
      </c>
      <c r="K436" s="11" t="s">
        <v>4641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45323</v>
      </c>
      <c r="H437" s="11">
        <v>10</v>
      </c>
      <c r="I437" s="20" t="s">
        <v>259</v>
      </c>
      <c r="J437" s="11" t="s">
        <v>261</v>
      </c>
      <c r="K437" s="11" t="s">
        <v>4641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45323</v>
      </c>
      <c r="H438" s="11">
        <v>10</v>
      </c>
      <c r="I438" s="20" t="s">
        <v>259</v>
      </c>
      <c r="J438" s="11" t="s">
        <v>261</v>
      </c>
      <c r="K438" s="11" t="s">
        <v>4641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45323</v>
      </c>
      <c r="H439" s="11">
        <v>10</v>
      </c>
      <c r="I439" s="20" t="s">
        <v>259</v>
      </c>
      <c r="J439" s="11" t="s">
        <v>261</v>
      </c>
      <c r="K439" s="11" t="s">
        <v>4641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45323</v>
      </c>
      <c r="H440" s="11">
        <v>10</v>
      </c>
      <c r="I440" s="20" t="s">
        <v>259</v>
      </c>
      <c r="J440" s="11" t="s">
        <v>261</v>
      </c>
      <c r="K440" s="11" t="s">
        <v>4641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45323</v>
      </c>
      <c r="H441" s="11">
        <v>10</v>
      </c>
      <c r="I441" s="20" t="s">
        <v>259</v>
      </c>
      <c r="J441" s="11" t="s">
        <v>261</v>
      </c>
      <c r="K441" s="11" t="s">
        <v>4641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45323</v>
      </c>
      <c r="H442" s="11">
        <v>10</v>
      </c>
      <c r="I442" s="20" t="s">
        <v>259</v>
      </c>
      <c r="J442" s="11" t="s">
        <v>261</v>
      </c>
      <c r="K442" s="11" t="s">
        <v>4641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45323</v>
      </c>
      <c r="H443" s="11">
        <v>10</v>
      </c>
      <c r="I443" s="20" t="s">
        <v>259</v>
      </c>
      <c r="J443" s="11" t="s">
        <v>261</v>
      </c>
      <c r="K443" s="11" t="s">
        <v>4641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45323</v>
      </c>
      <c r="H444" s="11">
        <v>10</v>
      </c>
      <c r="I444" s="20" t="s">
        <v>259</v>
      </c>
      <c r="J444" s="11" t="s">
        <v>261</v>
      </c>
      <c r="K444" s="11" t="s">
        <v>4641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45323</v>
      </c>
      <c r="H445" s="11">
        <v>10</v>
      </c>
      <c r="I445" s="20" t="s">
        <v>259</v>
      </c>
      <c r="J445" s="11" t="s">
        <v>261</v>
      </c>
      <c r="K445" s="11" t="s">
        <v>4641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45323</v>
      </c>
      <c r="H446" s="11">
        <v>10</v>
      </c>
      <c r="I446" s="20" t="s">
        <v>259</v>
      </c>
      <c r="J446" s="11" t="s">
        <v>261</v>
      </c>
      <c r="K446" s="11" t="s">
        <v>4641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45323</v>
      </c>
      <c r="H447" s="11">
        <v>10</v>
      </c>
      <c r="I447" s="20" t="s">
        <v>259</v>
      </c>
      <c r="J447" s="11" t="s">
        <v>261</v>
      </c>
      <c r="K447" s="11" t="s">
        <v>4641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45323</v>
      </c>
      <c r="H448" s="11">
        <v>10</v>
      </c>
      <c r="I448" s="20" t="s">
        <v>259</v>
      </c>
      <c r="J448" s="11" t="s">
        <v>261</v>
      </c>
      <c r="K448" s="11" t="s">
        <v>4641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45323</v>
      </c>
      <c r="H449" s="11">
        <v>10</v>
      </c>
      <c r="I449" s="20" t="s">
        <v>259</v>
      </c>
      <c r="J449" s="11" t="s">
        <v>261</v>
      </c>
      <c r="K449" s="11" t="s">
        <v>4641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45323</v>
      </c>
      <c r="H450" s="11">
        <v>10</v>
      </c>
      <c r="I450" s="20" t="s">
        <v>259</v>
      </c>
      <c r="J450" s="11" t="s">
        <v>261</v>
      </c>
      <c r="K450" s="11" t="s">
        <v>4641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45323</v>
      </c>
      <c r="H451" s="11">
        <v>10</v>
      </c>
      <c r="I451" s="20" t="s">
        <v>259</v>
      </c>
      <c r="J451" s="11" t="s">
        <v>261</v>
      </c>
      <c r="K451" s="11" t="s">
        <v>4641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45323</v>
      </c>
      <c r="H452" s="11">
        <v>10</v>
      </c>
      <c r="I452" s="20" t="s">
        <v>259</v>
      </c>
      <c r="J452" s="11" t="s">
        <v>261</v>
      </c>
      <c r="K452" s="11" t="s">
        <v>4641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45323</v>
      </c>
      <c r="H453" s="11">
        <v>10</v>
      </c>
      <c r="I453" s="20" t="s">
        <v>259</v>
      </c>
      <c r="J453" s="11" t="s">
        <v>261</v>
      </c>
      <c r="K453" s="11" t="s">
        <v>4641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45323</v>
      </c>
      <c r="H454" s="11">
        <v>10</v>
      </c>
      <c r="I454" s="20" t="s">
        <v>259</v>
      </c>
      <c r="J454" s="11" t="s">
        <v>261</v>
      </c>
      <c r="K454" s="11" t="s">
        <v>4641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45323</v>
      </c>
      <c r="H455" s="11">
        <v>10</v>
      </c>
      <c r="I455" s="20" t="s">
        <v>259</v>
      </c>
      <c r="J455" s="11" t="s">
        <v>261</v>
      </c>
      <c r="K455" s="11" t="s">
        <v>4641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45323</v>
      </c>
      <c r="H456" s="11">
        <v>10</v>
      </c>
      <c r="I456" s="20" t="s">
        <v>259</v>
      </c>
      <c r="J456" s="11" t="s">
        <v>261</v>
      </c>
      <c r="K456" s="11" t="s">
        <v>4641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45323</v>
      </c>
      <c r="H457" s="11">
        <v>10</v>
      </c>
      <c r="I457" s="20" t="s">
        <v>259</v>
      </c>
      <c r="J457" s="11" t="s">
        <v>261</v>
      </c>
      <c r="K457" s="11" t="s">
        <v>4641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45323</v>
      </c>
      <c r="H458" s="11">
        <v>10</v>
      </c>
      <c r="I458" s="20" t="s">
        <v>259</v>
      </c>
      <c r="J458" s="11" t="s">
        <v>261</v>
      </c>
      <c r="K458" s="11" t="s">
        <v>4641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45323</v>
      </c>
      <c r="H459" s="11">
        <v>10</v>
      </c>
      <c r="I459" s="20" t="s">
        <v>259</v>
      </c>
      <c r="J459" s="11" t="s">
        <v>261</v>
      </c>
      <c r="K459" s="11" t="s">
        <v>4641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45323</v>
      </c>
      <c r="H460" s="11">
        <v>10</v>
      </c>
      <c r="I460" s="20" t="s">
        <v>259</v>
      </c>
      <c r="J460" s="11" t="s">
        <v>261</v>
      </c>
      <c r="K460" s="11" t="s">
        <v>4641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45323</v>
      </c>
      <c r="H461" s="11">
        <v>10</v>
      </c>
      <c r="I461" s="20" t="s">
        <v>259</v>
      </c>
      <c r="J461" s="11" t="s">
        <v>261</v>
      </c>
      <c r="K461" s="11" t="s">
        <v>4641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45323</v>
      </c>
      <c r="H462" s="11">
        <v>10</v>
      </c>
      <c r="I462" s="20" t="s">
        <v>259</v>
      </c>
      <c r="J462" s="11" t="s">
        <v>261</v>
      </c>
      <c r="K462" s="11" t="s">
        <v>4641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45323</v>
      </c>
      <c r="H463" s="11">
        <v>10</v>
      </c>
      <c r="I463" s="20" t="s">
        <v>259</v>
      </c>
      <c r="J463" s="11" t="s">
        <v>261</v>
      </c>
      <c r="K463" s="11" t="s">
        <v>4641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45323</v>
      </c>
      <c r="H464" s="11">
        <v>10</v>
      </c>
      <c r="I464" s="20" t="s">
        <v>259</v>
      </c>
      <c r="J464" s="11" t="s">
        <v>261</v>
      </c>
      <c r="K464" s="11" t="s">
        <v>4641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45323</v>
      </c>
      <c r="H465" s="11">
        <v>10</v>
      </c>
      <c r="I465" s="20" t="s">
        <v>259</v>
      </c>
      <c r="J465" s="11" t="s">
        <v>261</v>
      </c>
      <c r="K465" s="11" t="s">
        <v>4641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45323</v>
      </c>
      <c r="H466" s="11">
        <v>10</v>
      </c>
      <c r="I466" s="20" t="s">
        <v>259</v>
      </c>
      <c r="J466" s="11" t="s">
        <v>261</v>
      </c>
      <c r="K466" s="11" t="s">
        <v>4641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45323</v>
      </c>
      <c r="H467" s="11">
        <v>10</v>
      </c>
      <c r="I467" s="20" t="s">
        <v>259</v>
      </c>
      <c r="J467" s="11" t="s">
        <v>261</v>
      </c>
      <c r="K467" s="11" t="s">
        <v>4641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45323</v>
      </c>
      <c r="H468" s="11">
        <v>10</v>
      </c>
      <c r="I468" s="20" t="s">
        <v>259</v>
      </c>
      <c r="J468" s="11" t="s">
        <v>261</v>
      </c>
      <c r="K468" s="11" t="s">
        <v>4641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45323</v>
      </c>
      <c r="H469" s="11">
        <v>10</v>
      </c>
      <c r="I469" s="20" t="s">
        <v>259</v>
      </c>
      <c r="J469" s="11" t="s">
        <v>261</v>
      </c>
      <c r="K469" s="11" t="s">
        <v>4641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45323</v>
      </c>
      <c r="H470" s="11">
        <v>10</v>
      </c>
      <c r="I470" s="20" t="s">
        <v>259</v>
      </c>
      <c r="J470" s="11" t="s">
        <v>261</v>
      </c>
      <c r="K470" s="11" t="s">
        <v>4641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45323</v>
      </c>
      <c r="H471" s="11">
        <v>10</v>
      </c>
      <c r="I471" s="20" t="s">
        <v>259</v>
      </c>
      <c r="J471" s="11" t="s">
        <v>261</v>
      </c>
      <c r="K471" s="11" t="s">
        <v>4641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45323</v>
      </c>
      <c r="H472" s="11">
        <v>10</v>
      </c>
      <c r="I472" s="20" t="s">
        <v>259</v>
      </c>
      <c r="J472" s="11" t="s">
        <v>261</v>
      </c>
      <c r="K472" s="11" t="s">
        <v>4641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45323</v>
      </c>
      <c r="H473" s="11">
        <v>10</v>
      </c>
      <c r="I473" s="20" t="s">
        <v>259</v>
      </c>
      <c r="J473" s="11" t="s">
        <v>261</v>
      </c>
      <c r="K473" s="11" t="s">
        <v>4641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45323</v>
      </c>
      <c r="H474" s="11">
        <v>10</v>
      </c>
      <c r="I474" s="20" t="s">
        <v>259</v>
      </c>
      <c r="J474" s="11" t="s">
        <v>261</v>
      </c>
      <c r="K474" s="11" t="s">
        <v>4641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45323</v>
      </c>
      <c r="H475" s="11">
        <v>10</v>
      </c>
      <c r="I475" s="20" t="s">
        <v>259</v>
      </c>
      <c r="J475" s="11" t="s">
        <v>261</v>
      </c>
      <c r="K475" s="11" t="s">
        <v>4641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45323</v>
      </c>
      <c r="H476" s="11">
        <v>10</v>
      </c>
      <c r="I476" s="20" t="s">
        <v>259</v>
      </c>
      <c r="J476" s="11" t="s">
        <v>261</v>
      </c>
      <c r="K476" s="11" t="s">
        <v>4641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45323</v>
      </c>
      <c r="H477" s="11">
        <v>10</v>
      </c>
      <c r="I477" s="20" t="s">
        <v>259</v>
      </c>
      <c r="J477" s="11" t="s">
        <v>261</v>
      </c>
      <c r="K477" s="11" t="s">
        <v>4641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45323</v>
      </c>
      <c r="H478" s="11">
        <v>10</v>
      </c>
      <c r="I478" s="20" t="s">
        <v>259</v>
      </c>
      <c r="J478" s="11" t="s">
        <v>261</v>
      </c>
      <c r="K478" s="11" t="s">
        <v>4641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45323</v>
      </c>
      <c r="H479" s="11">
        <v>10</v>
      </c>
      <c r="I479" s="20" t="s">
        <v>259</v>
      </c>
      <c r="J479" s="11" t="s">
        <v>261</v>
      </c>
      <c r="K479" s="11" t="s">
        <v>4641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45323</v>
      </c>
      <c r="H480" s="11">
        <v>10</v>
      </c>
      <c r="I480" s="20" t="s">
        <v>259</v>
      </c>
      <c r="J480" s="11" t="s">
        <v>261</v>
      </c>
      <c r="K480" s="11" t="s">
        <v>4641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45323</v>
      </c>
      <c r="H481" s="11">
        <v>10</v>
      </c>
      <c r="I481" s="20" t="s">
        <v>259</v>
      </c>
      <c r="J481" s="11" t="s">
        <v>261</v>
      </c>
      <c r="K481" s="11" t="s">
        <v>4641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45323</v>
      </c>
      <c r="H482" s="11">
        <v>10</v>
      </c>
      <c r="I482" s="20" t="s">
        <v>259</v>
      </c>
      <c r="J482" s="11" t="s">
        <v>261</v>
      </c>
      <c r="K482" s="11" t="s">
        <v>4641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45323</v>
      </c>
      <c r="H483" s="11">
        <v>10</v>
      </c>
      <c r="I483" s="20" t="s">
        <v>259</v>
      </c>
      <c r="J483" s="11" t="s">
        <v>261</v>
      </c>
      <c r="K483" s="11" t="s">
        <v>4641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45323</v>
      </c>
      <c r="H484" s="11">
        <v>10</v>
      </c>
      <c r="I484" s="20" t="s">
        <v>259</v>
      </c>
      <c r="J484" s="11" t="s">
        <v>261</v>
      </c>
      <c r="K484" s="11" t="s">
        <v>4641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45323</v>
      </c>
      <c r="H485" s="11">
        <v>10</v>
      </c>
      <c r="I485" s="20" t="s">
        <v>259</v>
      </c>
      <c r="J485" s="11" t="s">
        <v>261</v>
      </c>
      <c r="K485" s="11" t="s">
        <v>4641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45323</v>
      </c>
      <c r="H486" s="11">
        <v>10</v>
      </c>
      <c r="I486" s="20" t="s">
        <v>259</v>
      </c>
      <c r="J486" s="11" t="s">
        <v>261</v>
      </c>
      <c r="K486" s="11" t="s">
        <v>4641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45323</v>
      </c>
      <c r="H487" s="11">
        <v>10</v>
      </c>
      <c r="I487" s="20" t="s">
        <v>259</v>
      </c>
      <c r="J487" s="11" t="s">
        <v>261</v>
      </c>
      <c r="K487" s="11" t="s">
        <v>4641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45323</v>
      </c>
      <c r="H488" s="11">
        <v>10</v>
      </c>
      <c r="I488" s="20" t="s">
        <v>259</v>
      </c>
      <c r="J488" s="11" t="s">
        <v>261</v>
      </c>
      <c r="K488" s="11" t="s">
        <v>4641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45323</v>
      </c>
      <c r="H489" s="11">
        <v>10</v>
      </c>
      <c r="I489" s="20" t="s">
        <v>259</v>
      </c>
      <c r="J489" s="11" t="s">
        <v>261</v>
      </c>
      <c r="K489" s="11" t="s">
        <v>4641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45323</v>
      </c>
      <c r="H490" s="11">
        <v>10</v>
      </c>
      <c r="I490" s="20" t="s">
        <v>259</v>
      </c>
      <c r="J490" s="11" t="s">
        <v>261</v>
      </c>
      <c r="K490" s="11" t="s">
        <v>4641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45323</v>
      </c>
      <c r="H491" s="11">
        <v>10</v>
      </c>
      <c r="I491" s="20" t="s">
        <v>259</v>
      </c>
      <c r="J491" s="11" t="s">
        <v>261</v>
      </c>
      <c r="K491" s="11" t="s">
        <v>4641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45323</v>
      </c>
      <c r="H492" s="11">
        <v>10</v>
      </c>
      <c r="I492" s="20" t="s">
        <v>259</v>
      </c>
      <c r="J492" s="11" t="s">
        <v>261</v>
      </c>
      <c r="K492" s="11" t="s">
        <v>4641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45323</v>
      </c>
      <c r="H493" s="11">
        <v>10</v>
      </c>
      <c r="I493" s="20" t="s">
        <v>259</v>
      </c>
      <c r="J493" s="11" t="s">
        <v>261</v>
      </c>
      <c r="K493" s="11" t="s">
        <v>4641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45323</v>
      </c>
      <c r="H494" s="11">
        <v>10</v>
      </c>
      <c r="I494" s="20" t="s">
        <v>259</v>
      </c>
      <c r="J494" s="11" t="s">
        <v>261</v>
      </c>
      <c r="K494" s="11" t="s">
        <v>4641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45323</v>
      </c>
      <c r="H495" s="11">
        <v>10</v>
      </c>
      <c r="I495" s="20" t="s">
        <v>259</v>
      </c>
      <c r="J495" s="11" t="s">
        <v>261</v>
      </c>
      <c r="K495" s="11" t="s">
        <v>4641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45323</v>
      </c>
      <c r="H496" s="11">
        <v>10</v>
      </c>
      <c r="I496" s="20" t="s">
        <v>259</v>
      </c>
      <c r="J496" s="11" t="s">
        <v>261</v>
      </c>
      <c r="K496" s="11" t="s">
        <v>4641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45323</v>
      </c>
      <c r="H497" s="11">
        <v>10</v>
      </c>
      <c r="I497" s="20" t="s">
        <v>259</v>
      </c>
      <c r="J497" s="11" t="s">
        <v>261</v>
      </c>
      <c r="K497" s="11" t="s">
        <v>4641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45323</v>
      </c>
      <c r="H498" s="11">
        <v>10</v>
      </c>
      <c r="I498" s="20" t="s">
        <v>259</v>
      </c>
      <c r="J498" s="11" t="s">
        <v>261</v>
      </c>
      <c r="K498" s="11" t="s">
        <v>4641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45323</v>
      </c>
      <c r="H499" s="11">
        <v>10</v>
      </c>
      <c r="I499" s="20" t="s">
        <v>259</v>
      </c>
      <c r="J499" s="11" t="s">
        <v>261</v>
      </c>
      <c r="K499" s="11" t="s">
        <v>4641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45323</v>
      </c>
      <c r="H500" s="11">
        <v>10</v>
      </c>
      <c r="I500" s="20" t="s">
        <v>259</v>
      </c>
      <c r="J500" s="11" t="s">
        <v>261</v>
      </c>
      <c r="K500" s="11" t="s">
        <v>4641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45323</v>
      </c>
      <c r="H501" s="11">
        <v>10</v>
      </c>
      <c r="I501" s="20" t="s">
        <v>259</v>
      </c>
      <c r="J501" s="11" t="s">
        <v>261</v>
      </c>
      <c r="K501" s="11" t="s">
        <v>4641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45323</v>
      </c>
      <c r="H502" s="11">
        <v>10</v>
      </c>
      <c r="I502" s="20" t="s">
        <v>259</v>
      </c>
      <c r="J502" s="11" t="s">
        <v>261</v>
      </c>
      <c r="K502" s="11" t="s">
        <v>4641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45323</v>
      </c>
      <c r="H503" s="11">
        <v>10</v>
      </c>
      <c r="I503" s="20" t="s">
        <v>259</v>
      </c>
      <c r="J503" s="11" t="s">
        <v>261</v>
      </c>
      <c r="K503" s="11" t="s">
        <v>4641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45323</v>
      </c>
      <c r="H504" s="11">
        <v>10</v>
      </c>
      <c r="I504" s="20" t="s">
        <v>259</v>
      </c>
      <c r="J504" s="11" t="s">
        <v>261</v>
      </c>
      <c r="K504" s="11" t="s">
        <v>4641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45323</v>
      </c>
      <c r="H505" s="11">
        <v>10</v>
      </c>
      <c r="I505" s="20" t="s">
        <v>259</v>
      </c>
      <c r="J505" s="11" t="s">
        <v>261</v>
      </c>
      <c r="K505" s="11" t="s">
        <v>4641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45323</v>
      </c>
      <c r="H506" s="11">
        <v>10</v>
      </c>
      <c r="I506" s="20" t="s">
        <v>259</v>
      </c>
      <c r="J506" s="11" t="s">
        <v>261</v>
      </c>
      <c r="K506" s="11" t="s">
        <v>4641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45323</v>
      </c>
      <c r="H507" s="11">
        <v>10</v>
      </c>
      <c r="I507" s="20" t="s">
        <v>259</v>
      </c>
      <c r="J507" s="11" t="s">
        <v>261</v>
      </c>
      <c r="K507" s="11" t="s">
        <v>4641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45323</v>
      </c>
      <c r="H508" s="11">
        <v>10</v>
      </c>
      <c r="I508" s="20" t="s">
        <v>259</v>
      </c>
      <c r="J508" s="11" t="s">
        <v>261</v>
      </c>
      <c r="K508" s="11" t="s">
        <v>4641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45323</v>
      </c>
      <c r="H509" s="11">
        <v>10</v>
      </c>
      <c r="I509" s="20" t="s">
        <v>259</v>
      </c>
      <c r="J509" s="11" t="s">
        <v>261</v>
      </c>
      <c r="K509" s="11" t="s">
        <v>4641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45323</v>
      </c>
      <c r="H510" s="11">
        <v>10</v>
      </c>
      <c r="I510" s="20" t="s">
        <v>259</v>
      </c>
      <c r="J510" s="11" t="s">
        <v>261</v>
      </c>
      <c r="K510" s="11" t="s">
        <v>4641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45323</v>
      </c>
      <c r="H511" s="11">
        <v>10</v>
      </c>
      <c r="I511" s="20" t="s">
        <v>259</v>
      </c>
      <c r="J511" s="11" t="s">
        <v>261</v>
      </c>
      <c r="K511" s="11" t="s">
        <v>4641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45323</v>
      </c>
      <c r="H512" s="11">
        <v>10</v>
      </c>
      <c r="I512" s="20" t="s">
        <v>259</v>
      </c>
      <c r="J512" s="11" t="s">
        <v>261</v>
      </c>
      <c r="K512" s="11" t="s">
        <v>4641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45323</v>
      </c>
      <c r="H513" s="11">
        <v>10</v>
      </c>
      <c r="I513" s="20" t="s">
        <v>259</v>
      </c>
      <c r="J513" s="11" t="s">
        <v>261</v>
      </c>
      <c r="K513" s="11" t="s">
        <v>4641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45323</v>
      </c>
      <c r="H514" s="11">
        <v>10</v>
      </c>
      <c r="I514" s="20" t="s">
        <v>259</v>
      </c>
      <c r="J514" s="11" t="s">
        <v>261</v>
      </c>
      <c r="K514" s="11" t="s">
        <v>4641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45323</v>
      </c>
      <c r="H515" s="11">
        <v>10</v>
      </c>
      <c r="I515" s="20" t="s">
        <v>259</v>
      </c>
      <c r="J515" s="11" t="s">
        <v>261</v>
      </c>
      <c r="K515" s="11" t="s">
        <v>4641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45323</v>
      </c>
      <c r="H516" s="11">
        <v>10</v>
      </c>
      <c r="I516" s="20" t="s">
        <v>259</v>
      </c>
      <c r="J516" s="11" t="s">
        <v>261</v>
      </c>
      <c r="K516" s="11" t="s">
        <v>4641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45323</v>
      </c>
      <c r="H517" s="11">
        <v>10</v>
      </c>
      <c r="I517" s="20" t="s">
        <v>259</v>
      </c>
      <c r="J517" s="11" t="s">
        <v>261</v>
      </c>
      <c r="K517" s="11" t="s">
        <v>4641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45323</v>
      </c>
      <c r="H518" s="11">
        <v>10</v>
      </c>
      <c r="I518" s="20" t="s">
        <v>259</v>
      </c>
      <c r="J518" s="11" t="s">
        <v>261</v>
      </c>
      <c r="K518" s="11" t="s">
        <v>4641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45323</v>
      </c>
      <c r="H519" s="11">
        <v>10</v>
      </c>
      <c r="I519" s="20" t="s">
        <v>259</v>
      </c>
      <c r="J519" s="11" t="s">
        <v>261</v>
      </c>
      <c r="K519" s="11" t="s">
        <v>4641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45323</v>
      </c>
      <c r="H520" s="11">
        <v>10</v>
      </c>
      <c r="I520" s="20" t="s">
        <v>259</v>
      </c>
      <c r="J520" s="11" t="s">
        <v>261</v>
      </c>
      <c r="K520" s="11" t="s">
        <v>4641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45323</v>
      </c>
      <c r="H521" s="11">
        <v>10</v>
      </c>
      <c r="I521" s="20" t="s">
        <v>259</v>
      </c>
      <c r="J521" s="11" t="s">
        <v>261</v>
      </c>
      <c r="K521" s="11" t="s">
        <v>4641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45323</v>
      </c>
      <c r="H522" s="11">
        <v>10</v>
      </c>
      <c r="I522" s="20" t="s">
        <v>259</v>
      </c>
      <c r="J522" s="11" t="s">
        <v>261</v>
      </c>
      <c r="K522" s="11" t="s">
        <v>4641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45323</v>
      </c>
      <c r="H523" s="11">
        <v>10</v>
      </c>
      <c r="I523" s="20" t="s">
        <v>259</v>
      </c>
      <c r="J523" s="11" t="s">
        <v>261</v>
      </c>
      <c r="K523" s="11" t="s">
        <v>4641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45323</v>
      </c>
      <c r="H524" s="11">
        <v>10</v>
      </c>
      <c r="I524" s="20" t="s">
        <v>259</v>
      </c>
      <c r="J524" s="11" t="s">
        <v>261</v>
      </c>
      <c r="K524" s="11" t="s">
        <v>4641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45323</v>
      </c>
      <c r="H525" s="11">
        <v>10</v>
      </c>
      <c r="I525" s="20" t="s">
        <v>259</v>
      </c>
      <c r="J525" s="11" t="s">
        <v>261</v>
      </c>
      <c r="K525" s="11" t="s">
        <v>4641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45323</v>
      </c>
      <c r="H526" s="11">
        <v>10</v>
      </c>
      <c r="I526" s="20" t="s">
        <v>259</v>
      </c>
      <c r="J526" s="11" t="s">
        <v>261</v>
      </c>
      <c r="K526" s="11" t="s">
        <v>4641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45323</v>
      </c>
      <c r="H527" s="11">
        <v>10</v>
      </c>
      <c r="I527" s="20" t="s">
        <v>259</v>
      </c>
      <c r="J527" s="11" t="s">
        <v>261</v>
      </c>
      <c r="K527" s="11" t="s">
        <v>4641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45323</v>
      </c>
      <c r="H528" s="11">
        <v>10</v>
      </c>
      <c r="I528" s="20" t="s">
        <v>259</v>
      </c>
      <c r="J528" s="11" t="s">
        <v>261</v>
      </c>
      <c r="K528" s="11" t="s">
        <v>4641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45323</v>
      </c>
      <c r="H529" s="11">
        <v>10</v>
      </c>
      <c r="I529" s="20" t="s">
        <v>259</v>
      </c>
      <c r="J529" s="11" t="s">
        <v>261</v>
      </c>
      <c r="K529" s="11" t="s">
        <v>4641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45323</v>
      </c>
      <c r="H530" s="11">
        <v>10</v>
      </c>
      <c r="I530" s="20" t="s">
        <v>259</v>
      </c>
      <c r="J530" s="11" t="s">
        <v>261</v>
      </c>
      <c r="K530" s="11" t="s">
        <v>4641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45323</v>
      </c>
      <c r="H531" s="11">
        <v>10</v>
      </c>
      <c r="I531" s="20" t="s">
        <v>259</v>
      </c>
      <c r="J531" s="11" t="s">
        <v>261</v>
      </c>
      <c r="K531" s="11" t="s">
        <v>4641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45323</v>
      </c>
      <c r="H532" s="11">
        <v>10</v>
      </c>
      <c r="I532" s="20" t="s">
        <v>259</v>
      </c>
      <c r="J532" s="11" t="s">
        <v>261</v>
      </c>
      <c r="K532" s="11" t="s">
        <v>4641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45323</v>
      </c>
      <c r="H533" s="11">
        <v>10</v>
      </c>
      <c r="I533" s="20" t="s">
        <v>259</v>
      </c>
      <c r="J533" s="11" t="s">
        <v>261</v>
      </c>
      <c r="K533" s="11" t="s">
        <v>4641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45323</v>
      </c>
      <c r="H534" s="11">
        <v>10</v>
      </c>
      <c r="I534" s="20" t="s">
        <v>259</v>
      </c>
      <c r="J534" s="11" t="s">
        <v>261</v>
      </c>
      <c r="K534" s="11" t="s">
        <v>4641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45323</v>
      </c>
      <c r="H535" s="11">
        <v>10</v>
      </c>
      <c r="I535" s="20" t="s">
        <v>259</v>
      </c>
      <c r="J535" s="11" t="s">
        <v>261</v>
      </c>
      <c r="K535" s="11" t="s">
        <v>4641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45323</v>
      </c>
      <c r="H536" s="11">
        <v>10</v>
      </c>
      <c r="I536" s="20" t="s">
        <v>259</v>
      </c>
      <c r="J536" s="11" t="s">
        <v>261</v>
      </c>
      <c r="K536" s="11" t="s">
        <v>4641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45323</v>
      </c>
      <c r="H537" s="11">
        <v>10</v>
      </c>
      <c r="I537" s="20" t="s">
        <v>259</v>
      </c>
      <c r="J537" s="11" t="s">
        <v>261</v>
      </c>
      <c r="K537" s="11" t="s">
        <v>4641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45323</v>
      </c>
      <c r="H538" s="11">
        <v>10</v>
      </c>
      <c r="I538" s="20" t="s">
        <v>259</v>
      </c>
      <c r="J538" s="11" t="s">
        <v>261</v>
      </c>
      <c r="K538" s="11" t="s">
        <v>4641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45323</v>
      </c>
      <c r="H539" s="11">
        <v>10</v>
      </c>
      <c r="I539" s="20" t="s">
        <v>259</v>
      </c>
      <c r="J539" s="11" t="s">
        <v>261</v>
      </c>
      <c r="K539" s="11" t="s">
        <v>4641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45323</v>
      </c>
      <c r="H540" s="11">
        <v>10</v>
      </c>
      <c r="I540" s="20" t="s">
        <v>259</v>
      </c>
      <c r="J540" s="11" t="s">
        <v>261</v>
      </c>
      <c r="K540" s="11" t="s">
        <v>4641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45323</v>
      </c>
      <c r="H541" s="11">
        <v>10</v>
      </c>
      <c r="I541" s="20" t="s">
        <v>259</v>
      </c>
      <c r="J541" s="11" t="s">
        <v>261</v>
      </c>
      <c r="K541" s="11" t="s">
        <v>4641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45323</v>
      </c>
      <c r="H542" s="11">
        <v>10</v>
      </c>
      <c r="I542" s="20" t="s">
        <v>259</v>
      </c>
      <c r="J542" s="11" t="s">
        <v>261</v>
      </c>
      <c r="K542" s="11" t="s">
        <v>4641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45323</v>
      </c>
      <c r="H543" s="11">
        <v>10</v>
      </c>
      <c r="I543" s="20" t="s">
        <v>259</v>
      </c>
      <c r="J543" s="11" t="s">
        <v>261</v>
      </c>
      <c r="K543" s="11" t="s">
        <v>4641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45323</v>
      </c>
      <c r="H544" s="11">
        <v>10</v>
      </c>
      <c r="I544" s="20" t="s">
        <v>259</v>
      </c>
      <c r="J544" s="11" t="s">
        <v>261</v>
      </c>
      <c r="K544" s="11" t="s">
        <v>4641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45323</v>
      </c>
      <c r="H545" s="11">
        <v>10</v>
      </c>
      <c r="I545" s="20" t="s">
        <v>259</v>
      </c>
      <c r="J545" s="11" t="s">
        <v>261</v>
      </c>
      <c r="K545" s="11" t="s">
        <v>4641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45323</v>
      </c>
      <c r="H546" s="11">
        <v>10</v>
      </c>
      <c r="I546" s="20" t="s">
        <v>259</v>
      </c>
      <c r="J546" s="11" t="s">
        <v>261</v>
      </c>
      <c r="K546" s="11" t="s">
        <v>4641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45323</v>
      </c>
      <c r="H547" s="11">
        <v>10</v>
      </c>
      <c r="I547" s="20" t="s">
        <v>259</v>
      </c>
      <c r="J547" s="11" t="s">
        <v>261</v>
      </c>
      <c r="K547" s="11" t="s">
        <v>4641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45323</v>
      </c>
      <c r="H548" s="11">
        <v>10</v>
      </c>
      <c r="I548" s="20" t="s">
        <v>259</v>
      </c>
      <c r="J548" s="11" t="s">
        <v>261</v>
      </c>
      <c r="K548" s="11" t="s">
        <v>4641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45323</v>
      </c>
      <c r="H549" s="11">
        <v>10</v>
      </c>
      <c r="I549" s="20" t="s">
        <v>259</v>
      </c>
      <c r="J549" s="11" t="s">
        <v>261</v>
      </c>
      <c r="K549" s="11" t="s">
        <v>4641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45323</v>
      </c>
      <c r="H550" s="11">
        <v>10</v>
      </c>
      <c r="I550" s="20" t="s">
        <v>259</v>
      </c>
      <c r="J550" s="11" t="s">
        <v>261</v>
      </c>
      <c r="K550" s="11" t="s">
        <v>4641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45323</v>
      </c>
      <c r="H551" s="11">
        <v>10</v>
      </c>
      <c r="I551" s="20" t="s">
        <v>259</v>
      </c>
      <c r="J551" s="11" t="s">
        <v>261</v>
      </c>
      <c r="K551" s="11" t="s">
        <v>4641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45323</v>
      </c>
      <c r="H552" s="11">
        <v>10</v>
      </c>
      <c r="I552" s="20" t="s">
        <v>259</v>
      </c>
      <c r="J552" s="11" t="s">
        <v>261</v>
      </c>
      <c r="K552" s="11" t="s">
        <v>4641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45323</v>
      </c>
      <c r="H553" s="11">
        <v>10</v>
      </c>
      <c r="I553" s="20" t="s">
        <v>259</v>
      </c>
      <c r="J553" s="11" t="s">
        <v>261</v>
      </c>
      <c r="K553" s="11" t="s">
        <v>4641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45323</v>
      </c>
      <c r="H554" s="11">
        <v>10</v>
      </c>
      <c r="I554" s="20" t="s">
        <v>259</v>
      </c>
      <c r="J554" s="11" t="s">
        <v>261</v>
      </c>
      <c r="K554" s="11" t="s">
        <v>4641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45323</v>
      </c>
      <c r="H555" s="11">
        <v>10</v>
      </c>
      <c r="I555" s="20" t="s">
        <v>259</v>
      </c>
      <c r="J555" s="11" t="s">
        <v>261</v>
      </c>
      <c r="K555" s="11" t="s">
        <v>4641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45323</v>
      </c>
      <c r="H556" s="11">
        <v>10</v>
      </c>
      <c r="I556" s="20" t="s">
        <v>259</v>
      </c>
      <c r="J556" s="11" t="s">
        <v>261</v>
      </c>
      <c r="K556" s="11" t="s">
        <v>4641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45323</v>
      </c>
      <c r="H557" s="11">
        <v>10</v>
      </c>
      <c r="I557" s="20" t="s">
        <v>259</v>
      </c>
      <c r="J557" s="11" t="s">
        <v>261</v>
      </c>
      <c r="K557" s="11" t="s">
        <v>4641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45323</v>
      </c>
      <c r="H558" s="11">
        <v>10</v>
      </c>
      <c r="I558" s="20" t="s">
        <v>259</v>
      </c>
      <c r="J558" s="11" t="s">
        <v>261</v>
      </c>
      <c r="K558" s="11" t="s">
        <v>4641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45323</v>
      </c>
      <c r="H559" s="11">
        <v>10</v>
      </c>
      <c r="I559" s="20" t="s">
        <v>259</v>
      </c>
      <c r="J559" s="11" t="s">
        <v>261</v>
      </c>
      <c r="K559" s="11" t="s">
        <v>4641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45323</v>
      </c>
      <c r="H560" s="11">
        <v>10</v>
      </c>
      <c r="I560" s="20" t="s">
        <v>259</v>
      </c>
      <c r="J560" s="11" t="s">
        <v>261</v>
      </c>
      <c r="K560" s="11" t="s">
        <v>4641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45323</v>
      </c>
      <c r="H561" s="11">
        <v>10</v>
      </c>
      <c r="I561" s="20" t="s">
        <v>259</v>
      </c>
      <c r="J561" s="11" t="s">
        <v>261</v>
      </c>
      <c r="K561" s="11" t="s">
        <v>4641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45323</v>
      </c>
      <c r="H562" s="11">
        <v>10</v>
      </c>
      <c r="I562" s="20" t="s">
        <v>259</v>
      </c>
      <c r="J562" s="11" t="s">
        <v>261</v>
      </c>
      <c r="K562" s="11" t="s">
        <v>4641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45323</v>
      </c>
      <c r="H563" s="11">
        <v>10</v>
      </c>
      <c r="I563" s="20" t="s">
        <v>259</v>
      </c>
      <c r="J563" s="11" t="s">
        <v>261</v>
      </c>
      <c r="K563" s="11" t="s">
        <v>4641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45323</v>
      </c>
      <c r="H564" s="11">
        <v>10</v>
      </c>
      <c r="I564" s="20" t="s">
        <v>259</v>
      </c>
      <c r="J564" s="11" t="s">
        <v>261</v>
      </c>
      <c r="K564" s="11" t="s">
        <v>4641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45323</v>
      </c>
      <c r="H565" s="11">
        <v>10</v>
      </c>
      <c r="I565" s="20" t="s">
        <v>259</v>
      </c>
      <c r="J565" s="11" t="s">
        <v>261</v>
      </c>
      <c r="K565" s="11" t="s">
        <v>4641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45323</v>
      </c>
      <c r="H566" s="11">
        <v>10</v>
      </c>
      <c r="I566" s="20" t="s">
        <v>259</v>
      </c>
      <c r="J566" s="11" t="s">
        <v>261</v>
      </c>
      <c r="K566" s="11" t="s">
        <v>4641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45323</v>
      </c>
      <c r="H567" s="11">
        <v>10</v>
      </c>
      <c r="I567" s="20" t="s">
        <v>259</v>
      </c>
      <c r="J567" s="11" t="s">
        <v>261</v>
      </c>
      <c r="K567" s="11" t="s">
        <v>4641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45323</v>
      </c>
      <c r="H568" s="11">
        <v>10</v>
      </c>
      <c r="I568" s="20" t="s">
        <v>259</v>
      </c>
      <c r="J568" s="11" t="s">
        <v>261</v>
      </c>
      <c r="K568" s="11" t="s">
        <v>4641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45323</v>
      </c>
      <c r="H569" s="11">
        <v>10</v>
      </c>
      <c r="I569" s="20" t="s">
        <v>259</v>
      </c>
      <c r="J569" s="11" t="s">
        <v>261</v>
      </c>
      <c r="K569" s="11" t="s">
        <v>4641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45323</v>
      </c>
      <c r="H570" s="11">
        <v>10</v>
      </c>
      <c r="I570" s="20" t="s">
        <v>259</v>
      </c>
      <c r="J570" s="11" t="s">
        <v>261</v>
      </c>
      <c r="K570" s="11" t="s">
        <v>4641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45323</v>
      </c>
      <c r="H571" s="11">
        <v>10</v>
      </c>
      <c r="I571" s="20" t="s">
        <v>259</v>
      </c>
      <c r="J571" s="11" t="s">
        <v>261</v>
      </c>
      <c r="K571" s="11" t="s">
        <v>4641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45323</v>
      </c>
      <c r="H572" s="11">
        <v>10</v>
      </c>
      <c r="I572" s="20" t="s">
        <v>259</v>
      </c>
      <c r="J572" s="11" t="s">
        <v>261</v>
      </c>
      <c r="K572" s="11" t="s">
        <v>4641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45323</v>
      </c>
      <c r="H573" s="11">
        <v>10</v>
      </c>
      <c r="I573" s="20" t="s">
        <v>259</v>
      </c>
      <c r="J573" s="11" t="s">
        <v>261</v>
      </c>
      <c r="K573" s="11" t="s">
        <v>4641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45323</v>
      </c>
      <c r="H574" s="11">
        <v>10</v>
      </c>
      <c r="I574" s="20" t="s">
        <v>259</v>
      </c>
      <c r="J574" s="11" t="s">
        <v>261</v>
      </c>
      <c r="K574" s="11" t="s">
        <v>4641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45323</v>
      </c>
      <c r="H575" s="11">
        <v>10</v>
      </c>
      <c r="I575" s="20" t="s">
        <v>259</v>
      </c>
      <c r="J575" s="11" t="s">
        <v>261</v>
      </c>
      <c r="K575" s="11" t="s">
        <v>4641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45323</v>
      </c>
      <c r="H576" s="11">
        <v>10</v>
      </c>
      <c r="I576" s="20" t="s">
        <v>259</v>
      </c>
      <c r="J576" s="11" t="s">
        <v>261</v>
      </c>
      <c r="K576" s="11" t="s">
        <v>4641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45323</v>
      </c>
      <c r="H577" s="11">
        <v>10</v>
      </c>
      <c r="I577" s="20" t="s">
        <v>259</v>
      </c>
      <c r="J577" s="11" t="s">
        <v>261</v>
      </c>
      <c r="K577" s="11" t="s">
        <v>4641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45323</v>
      </c>
      <c r="H578" s="11">
        <v>10</v>
      </c>
      <c r="I578" s="20" t="s">
        <v>259</v>
      </c>
      <c r="J578" s="11" t="s">
        <v>261</v>
      </c>
      <c r="K578" s="11" t="s">
        <v>4641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45323</v>
      </c>
      <c r="H579" s="11">
        <v>10</v>
      </c>
      <c r="I579" s="20" t="s">
        <v>259</v>
      </c>
      <c r="J579" s="11" t="s">
        <v>261</v>
      </c>
      <c r="K579" s="11" t="s">
        <v>4641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45323</v>
      </c>
      <c r="H580" s="11">
        <v>10</v>
      </c>
      <c r="I580" s="20" t="s">
        <v>259</v>
      </c>
      <c r="J580" s="11" t="s">
        <v>261</v>
      </c>
      <c r="K580" s="11" t="s">
        <v>4641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45323</v>
      </c>
      <c r="H581" s="11">
        <v>10</v>
      </c>
      <c r="I581" s="20" t="s">
        <v>259</v>
      </c>
      <c r="J581" s="11" t="s">
        <v>261</v>
      </c>
      <c r="K581" s="11" t="s">
        <v>4641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45323</v>
      </c>
      <c r="H582" s="11">
        <v>10</v>
      </c>
      <c r="I582" s="20" t="s">
        <v>259</v>
      </c>
      <c r="J582" s="11" t="s">
        <v>261</v>
      </c>
      <c r="K582" s="11" t="s">
        <v>4641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45323</v>
      </c>
      <c r="H583" s="11">
        <v>10</v>
      </c>
      <c r="I583" s="20" t="s">
        <v>259</v>
      </c>
      <c r="J583" s="11" t="s">
        <v>261</v>
      </c>
      <c r="K583" s="11" t="s">
        <v>4641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45323</v>
      </c>
      <c r="H584" s="11">
        <v>10</v>
      </c>
      <c r="I584" s="20" t="s">
        <v>259</v>
      </c>
      <c r="J584" s="11" t="s">
        <v>261</v>
      </c>
      <c r="K584" s="11" t="s">
        <v>4641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45323</v>
      </c>
      <c r="H585" s="11">
        <v>10</v>
      </c>
      <c r="I585" s="20" t="s">
        <v>259</v>
      </c>
      <c r="J585" s="11" t="s">
        <v>261</v>
      </c>
      <c r="K585" s="11" t="s">
        <v>4641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45323</v>
      </c>
      <c r="H586" s="11">
        <v>10</v>
      </c>
      <c r="I586" s="20" t="s">
        <v>259</v>
      </c>
      <c r="J586" s="11" t="s">
        <v>261</v>
      </c>
      <c r="K586" s="11" t="s">
        <v>4641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45323</v>
      </c>
      <c r="H587" s="11">
        <v>10</v>
      </c>
      <c r="I587" s="20" t="s">
        <v>259</v>
      </c>
      <c r="J587" s="11" t="s">
        <v>261</v>
      </c>
      <c r="K587" s="11" t="s">
        <v>4641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45323</v>
      </c>
      <c r="H588" s="11">
        <v>10</v>
      </c>
      <c r="I588" s="20" t="s">
        <v>259</v>
      </c>
      <c r="J588" s="11" t="s">
        <v>261</v>
      </c>
      <c r="K588" s="11" t="s">
        <v>4641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45323</v>
      </c>
      <c r="H589" s="11">
        <v>10</v>
      </c>
      <c r="I589" s="20" t="s">
        <v>259</v>
      </c>
      <c r="J589" s="11" t="s">
        <v>261</v>
      </c>
      <c r="K589" s="11" t="s">
        <v>4641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45323</v>
      </c>
      <c r="H590" s="11">
        <v>10</v>
      </c>
      <c r="I590" s="20" t="s">
        <v>259</v>
      </c>
      <c r="J590" s="11" t="s">
        <v>261</v>
      </c>
      <c r="K590" s="11" t="s">
        <v>4641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45323</v>
      </c>
      <c r="H591" s="11">
        <v>10</v>
      </c>
      <c r="I591" s="20" t="s">
        <v>259</v>
      </c>
      <c r="J591" s="11" t="s">
        <v>261</v>
      </c>
      <c r="K591" s="11" t="s">
        <v>4641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45323</v>
      </c>
      <c r="H592" s="11">
        <v>10</v>
      </c>
      <c r="I592" s="20" t="s">
        <v>259</v>
      </c>
      <c r="J592" s="11" t="s">
        <v>261</v>
      </c>
      <c r="K592" s="11" t="s">
        <v>4641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45323</v>
      </c>
      <c r="H593" s="11">
        <v>10</v>
      </c>
      <c r="I593" s="20" t="s">
        <v>259</v>
      </c>
      <c r="J593" s="11" t="s">
        <v>261</v>
      </c>
      <c r="K593" s="11" t="s">
        <v>4641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45323</v>
      </c>
      <c r="H594" s="11">
        <v>10</v>
      </c>
      <c r="I594" s="20" t="s">
        <v>259</v>
      </c>
      <c r="J594" s="11" t="s">
        <v>261</v>
      </c>
      <c r="K594" s="11" t="s">
        <v>4641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45323</v>
      </c>
      <c r="H595" s="11">
        <v>10</v>
      </c>
      <c r="I595" s="20" t="s">
        <v>259</v>
      </c>
      <c r="J595" s="11" t="s">
        <v>261</v>
      </c>
      <c r="K595" s="11" t="s">
        <v>4641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45323</v>
      </c>
      <c r="H596" s="11">
        <v>10</v>
      </c>
      <c r="I596" s="20" t="s">
        <v>259</v>
      </c>
      <c r="J596" s="11" t="s">
        <v>261</v>
      </c>
      <c r="K596" s="11" t="s">
        <v>4641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45323</v>
      </c>
      <c r="H597" s="11">
        <v>10</v>
      </c>
      <c r="I597" s="20" t="s">
        <v>259</v>
      </c>
      <c r="J597" s="11" t="s">
        <v>261</v>
      </c>
      <c r="K597" s="11" t="s">
        <v>4641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45323</v>
      </c>
      <c r="H598" s="11">
        <v>10</v>
      </c>
      <c r="I598" s="20" t="s">
        <v>259</v>
      </c>
      <c r="J598" s="11" t="s">
        <v>261</v>
      </c>
      <c r="K598" s="11" t="s">
        <v>4641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45323</v>
      </c>
      <c r="H599" s="11">
        <v>10</v>
      </c>
      <c r="I599" s="20" t="s">
        <v>259</v>
      </c>
      <c r="J599" s="11" t="s">
        <v>261</v>
      </c>
      <c r="K599" s="11" t="s">
        <v>4641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45323</v>
      </c>
      <c r="H600" s="11">
        <v>10</v>
      </c>
      <c r="I600" s="20" t="s">
        <v>259</v>
      </c>
      <c r="J600" s="11" t="s">
        <v>261</v>
      </c>
      <c r="K600" s="11" t="s">
        <v>4641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45323</v>
      </c>
      <c r="H601" s="11">
        <v>10</v>
      </c>
      <c r="I601" s="20" t="s">
        <v>259</v>
      </c>
      <c r="J601" s="11" t="s">
        <v>261</v>
      </c>
      <c r="K601" s="11" t="s">
        <v>4641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45323</v>
      </c>
      <c r="H602" s="11">
        <v>10</v>
      </c>
      <c r="I602" s="20" t="s">
        <v>259</v>
      </c>
      <c r="J602" s="11" t="s">
        <v>261</v>
      </c>
      <c r="K602" s="11" t="s">
        <v>4641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45323</v>
      </c>
      <c r="H603" s="11">
        <v>10</v>
      </c>
      <c r="I603" s="20" t="s">
        <v>259</v>
      </c>
      <c r="J603" s="11" t="s">
        <v>261</v>
      </c>
      <c r="K603" s="11" t="s">
        <v>4641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45323</v>
      </c>
      <c r="H604" s="11">
        <v>10</v>
      </c>
      <c r="I604" s="20" t="s">
        <v>259</v>
      </c>
      <c r="J604" s="11" t="s">
        <v>261</v>
      </c>
      <c r="K604" s="11" t="s">
        <v>4641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45323</v>
      </c>
      <c r="H605" s="11">
        <v>10</v>
      </c>
      <c r="I605" s="20" t="s">
        <v>259</v>
      </c>
      <c r="J605" s="11" t="s">
        <v>261</v>
      </c>
      <c r="K605" s="11" t="s">
        <v>4641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45323</v>
      </c>
      <c r="H606" s="11">
        <v>10</v>
      </c>
      <c r="I606" s="20" t="s">
        <v>259</v>
      </c>
      <c r="J606" s="11" t="s">
        <v>261</v>
      </c>
      <c r="K606" s="11" t="s">
        <v>4641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45323</v>
      </c>
      <c r="H607" s="11">
        <v>10</v>
      </c>
      <c r="I607" s="20" t="s">
        <v>259</v>
      </c>
      <c r="J607" s="11" t="s">
        <v>261</v>
      </c>
      <c r="K607" s="11" t="s">
        <v>4641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45323</v>
      </c>
      <c r="H608" s="11">
        <v>10</v>
      </c>
      <c r="I608" s="20" t="s">
        <v>259</v>
      </c>
      <c r="J608" s="11" t="s">
        <v>261</v>
      </c>
      <c r="K608" s="11" t="s">
        <v>4641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45323</v>
      </c>
      <c r="H609" s="11">
        <v>10</v>
      </c>
      <c r="I609" s="20" t="s">
        <v>259</v>
      </c>
      <c r="J609" s="11" t="s">
        <v>261</v>
      </c>
      <c r="K609" s="11" t="s">
        <v>4641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45323</v>
      </c>
      <c r="H610" s="11">
        <v>10</v>
      </c>
      <c r="I610" s="20" t="s">
        <v>259</v>
      </c>
      <c r="J610" s="11" t="s">
        <v>261</v>
      </c>
      <c r="K610" s="11" t="s">
        <v>4641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45323</v>
      </c>
      <c r="H611" s="11">
        <v>10</v>
      </c>
      <c r="I611" s="20" t="s">
        <v>259</v>
      </c>
      <c r="J611" s="11" t="s">
        <v>261</v>
      </c>
      <c r="K611" s="11" t="s">
        <v>4641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45323</v>
      </c>
      <c r="H612" s="11">
        <v>10</v>
      </c>
      <c r="I612" s="20" t="s">
        <v>259</v>
      </c>
      <c r="J612" s="11" t="s">
        <v>261</v>
      </c>
      <c r="K612" s="11" t="s">
        <v>4641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45323</v>
      </c>
      <c r="H613" s="11">
        <v>10</v>
      </c>
      <c r="I613" s="20" t="s">
        <v>259</v>
      </c>
      <c r="J613" s="11" t="s">
        <v>261</v>
      </c>
      <c r="K613" s="11" t="s">
        <v>4641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45323</v>
      </c>
      <c r="H614" s="11">
        <v>10</v>
      </c>
      <c r="I614" s="20" t="s">
        <v>259</v>
      </c>
      <c r="J614" s="11" t="s">
        <v>261</v>
      </c>
      <c r="K614" s="11" t="s">
        <v>4641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45323</v>
      </c>
      <c r="H615" s="11">
        <v>10</v>
      </c>
      <c r="I615" s="20" t="s">
        <v>259</v>
      </c>
      <c r="J615" s="11" t="s">
        <v>261</v>
      </c>
      <c r="K615" s="11" t="s">
        <v>4641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45323</v>
      </c>
      <c r="H616" s="11">
        <v>10</v>
      </c>
      <c r="I616" s="20" t="s">
        <v>259</v>
      </c>
      <c r="J616" s="11" t="s">
        <v>261</v>
      </c>
      <c r="K616" s="11" t="s">
        <v>4641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45323</v>
      </c>
      <c r="H617" s="11">
        <v>10</v>
      </c>
      <c r="I617" s="20" t="s">
        <v>259</v>
      </c>
      <c r="J617" s="11" t="s">
        <v>261</v>
      </c>
      <c r="K617" s="11" t="s">
        <v>4641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45323</v>
      </c>
      <c r="H618" s="11">
        <v>10</v>
      </c>
      <c r="I618" s="20" t="s">
        <v>259</v>
      </c>
      <c r="J618" s="11" t="s">
        <v>261</v>
      </c>
      <c r="K618" s="11" t="s">
        <v>4641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45323</v>
      </c>
      <c r="H619" s="11">
        <v>10</v>
      </c>
      <c r="I619" s="20" t="s">
        <v>259</v>
      </c>
      <c r="J619" s="11" t="s">
        <v>261</v>
      </c>
      <c r="K619" s="11" t="s">
        <v>4641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45323</v>
      </c>
      <c r="H620" s="11">
        <v>10</v>
      </c>
      <c r="I620" s="20" t="s">
        <v>259</v>
      </c>
      <c r="J620" s="11" t="s">
        <v>261</v>
      </c>
      <c r="K620" s="11" t="s">
        <v>4641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45323</v>
      </c>
      <c r="H621" s="11">
        <v>10</v>
      </c>
      <c r="I621" s="20" t="s">
        <v>259</v>
      </c>
      <c r="J621" s="11" t="s">
        <v>261</v>
      </c>
      <c r="K621" s="11" t="s">
        <v>4641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45323</v>
      </c>
      <c r="H622" s="11">
        <v>10</v>
      </c>
      <c r="I622" s="20" t="s">
        <v>259</v>
      </c>
      <c r="J622" s="11" t="s">
        <v>261</v>
      </c>
      <c r="K622" s="11" t="s">
        <v>4641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45323</v>
      </c>
      <c r="H623" s="11">
        <v>10</v>
      </c>
      <c r="I623" s="20" t="s">
        <v>259</v>
      </c>
      <c r="J623" s="11" t="s">
        <v>261</v>
      </c>
      <c r="K623" s="11" t="s">
        <v>4641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45323</v>
      </c>
      <c r="H624" s="11">
        <v>10</v>
      </c>
      <c r="I624" s="20" t="s">
        <v>259</v>
      </c>
      <c r="J624" s="11" t="s">
        <v>261</v>
      </c>
      <c r="K624" s="11" t="s">
        <v>4641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45323</v>
      </c>
      <c r="H625" s="11">
        <v>10</v>
      </c>
      <c r="I625" s="20" t="s">
        <v>259</v>
      </c>
      <c r="J625" s="11" t="s">
        <v>261</v>
      </c>
      <c r="K625" s="11" t="s">
        <v>4641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45323</v>
      </c>
      <c r="H626" s="11">
        <v>10</v>
      </c>
      <c r="I626" s="20" t="s">
        <v>259</v>
      </c>
      <c r="J626" s="11" t="s">
        <v>261</v>
      </c>
      <c r="K626" s="11" t="s">
        <v>4641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45323</v>
      </c>
      <c r="H627" s="11">
        <v>10</v>
      </c>
      <c r="I627" s="20" t="s">
        <v>259</v>
      </c>
      <c r="J627" s="11" t="s">
        <v>261</v>
      </c>
      <c r="K627" s="11" t="s">
        <v>4641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45323</v>
      </c>
      <c r="H628" s="11">
        <v>10</v>
      </c>
      <c r="I628" s="20" t="s">
        <v>259</v>
      </c>
      <c r="J628" s="11" t="s">
        <v>261</v>
      </c>
      <c r="K628" s="11" t="s">
        <v>4641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45323</v>
      </c>
      <c r="H629" s="11">
        <v>10</v>
      </c>
      <c r="I629" s="20" t="s">
        <v>259</v>
      </c>
      <c r="J629" s="11" t="s">
        <v>261</v>
      </c>
      <c r="K629" s="11" t="s">
        <v>4641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45323</v>
      </c>
      <c r="H630" s="11">
        <v>10</v>
      </c>
      <c r="I630" s="20" t="s">
        <v>259</v>
      </c>
      <c r="J630" s="11" t="s">
        <v>261</v>
      </c>
      <c r="K630" s="11" t="s">
        <v>4641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45323</v>
      </c>
      <c r="H631" s="11">
        <v>10</v>
      </c>
      <c r="I631" s="20" t="s">
        <v>259</v>
      </c>
      <c r="J631" s="11" t="s">
        <v>261</v>
      </c>
      <c r="K631" s="11" t="s">
        <v>4641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45323</v>
      </c>
      <c r="H632" s="11">
        <v>10</v>
      </c>
      <c r="I632" s="20" t="s">
        <v>259</v>
      </c>
      <c r="J632" s="11" t="s">
        <v>261</v>
      </c>
      <c r="K632" s="11" t="s">
        <v>4641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45323</v>
      </c>
      <c r="H633" s="11">
        <v>10</v>
      </c>
      <c r="I633" s="20" t="s">
        <v>259</v>
      </c>
      <c r="J633" s="11" t="s">
        <v>261</v>
      </c>
      <c r="K633" s="11" t="s">
        <v>4641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45323</v>
      </c>
      <c r="H634" s="11">
        <v>10</v>
      </c>
      <c r="I634" s="20" t="s">
        <v>259</v>
      </c>
      <c r="J634" s="11" t="s">
        <v>261</v>
      </c>
      <c r="K634" s="11" t="s">
        <v>4641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45323</v>
      </c>
      <c r="H635" s="11">
        <v>10</v>
      </c>
      <c r="I635" s="20" t="s">
        <v>259</v>
      </c>
      <c r="J635" s="11" t="s">
        <v>261</v>
      </c>
      <c r="K635" s="11" t="s">
        <v>4641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45323</v>
      </c>
      <c r="H636" s="11">
        <v>10</v>
      </c>
      <c r="I636" s="20" t="s">
        <v>259</v>
      </c>
      <c r="J636" s="11" t="s">
        <v>261</v>
      </c>
      <c r="K636" s="11" t="s">
        <v>4641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45323</v>
      </c>
      <c r="H637" s="11">
        <v>10</v>
      </c>
      <c r="I637" s="20" t="s">
        <v>259</v>
      </c>
      <c r="J637" s="11" t="s">
        <v>261</v>
      </c>
      <c r="K637" s="11" t="s">
        <v>4641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45323</v>
      </c>
      <c r="H638" s="11">
        <v>10</v>
      </c>
      <c r="I638" s="20" t="s">
        <v>259</v>
      </c>
      <c r="J638" s="11" t="s">
        <v>261</v>
      </c>
      <c r="K638" s="11" t="s">
        <v>4641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45323</v>
      </c>
      <c r="H639" s="11">
        <v>10</v>
      </c>
      <c r="I639" s="20" t="s">
        <v>259</v>
      </c>
      <c r="J639" s="11" t="s">
        <v>261</v>
      </c>
      <c r="K639" s="11" t="s">
        <v>4641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45323</v>
      </c>
      <c r="H640" s="11">
        <v>10</v>
      </c>
      <c r="I640" s="20" t="s">
        <v>259</v>
      </c>
      <c r="J640" s="11" t="s">
        <v>261</v>
      </c>
      <c r="K640" s="11" t="s">
        <v>4641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45323</v>
      </c>
      <c r="H641" s="11">
        <v>10</v>
      </c>
      <c r="I641" s="20" t="s">
        <v>259</v>
      </c>
      <c r="J641" s="11" t="s">
        <v>261</v>
      </c>
      <c r="K641" s="11" t="s">
        <v>4641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45323</v>
      </c>
      <c r="H642" s="11">
        <v>10</v>
      </c>
      <c r="I642" s="20" t="s">
        <v>259</v>
      </c>
      <c r="J642" s="11" t="s">
        <v>261</v>
      </c>
      <c r="K642" s="11" t="s">
        <v>4641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45323</v>
      </c>
      <c r="H643" s="11">
        <v>10</v>
      </c>
      <c r="I643" s="20" t="s">
        <v>259</v>
      </c>
      <c r="J643" s="11" t="s">
        <v>261</v>
      </c>
      <c r="K643" s="11" t="s">
        <v>4641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45323</v>
      </c>
      <c r="H644" s="11">
        <v>10</v>
      </c>
      <c r="I644" s="20" t="s">
        <v>259</v>
      </c>
      <c r="J644" s="11" t="s">
        <v>261</v>
      </c>
      <c r="K644" s="11" t="s">
        <v>4641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45323</v>
      </c>
      <c r="H645" s="11">
        <v>10</v>
      </c>
      <c r="I645" s="20" t="s">
        <v>259</v>
      </c>
      <c r="J645" s="11" t="s">
        <v>261</v>
      </c>
      <c r="K645" s="11" t="s">
        <v>4641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45323</v>
      </c>
      <c r="H646" s="11">
        <v>10</v>
      </c>
      <c r="I646" s="20" t="s">
        <v>259</v>
      </c>
      <c r="J646" s="11" t="s">
        <v>261</v>
      </c>
      <c r="K646" s="11" t="s">
        <v>4641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45323</v>
      </c>
      <c r="H647" s="11">
        <v>10</v>
      </c>
      <c r="I647" s="20" t="s">
        <v>259</v>
      </c>
      <c r="J647" s="11" t="s">
        <v>261</v>
      </c>
      <c r="K647" s="11" t="s">
        <v>4641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45323</v>
      </c>
      <c r="H648" s="11">
        <v>10</v>
      </c>
      <c r="I648" s="20" t="s">
        <v>259</v>
      </c>
      <c r="J648" s="11" t="s">
        <v>261</v>
      </c>
      <c r="K648" s="11" t="s">
        <v>4641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45323</v>
      </c>
      <c r="H649" s="11">
        <v>10</v>
      </c>
      <c r="I649" s="20" t="s">
        <v>259</v>
      </c>
      <c r="J649" s="11" t="s">
        <v>261</v>
      </c>
      <c r="K649" s="11" t="s">
        <v>4641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45323</v>
      </c>
      <c r="H650" s="11">
        <v>10</v>
      </c>
      <c r="I650" s="20" t="s">
        <v>259</v>
      </c>
      <c r="J650" s="11" t="s">
        <v>261</v>
      </c>
      <c r="K650" s="11" t="s">
        <v>4641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45323</v>
      </c>
      <c r="H651" s="11">
        <v>10</v>
      </c>
      <c r="I651" s="20" t="s">
        <v>259</v>
      </c>
      <c r="J651" s="11" t="s">
        <v>261</v>
      </c>
      <c r="K651" s="11" t="s">
        <v>4641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45323</v>
      </c>
      <c r="H652" s="11">
        <v>10</v>
      </c>
      <c r="I652" s="20" t="s">
        <v>259</v>
      </c>
      <c r="J652" s="11" t="s">
        <v>261</v>
      </c>
      <c r="K652" s="11" t="s">
        <v>4641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45323</v>
      </c>
      <c r="H653" s="11">
        <v>10</v>
      </c>
      <c r="I653" s="20" t="s">
        <v>259</v>
      </c>
      <c r="J653" s="11" t="s">
        <v>261</v>
      </c>
      <c r="K653" s="11" t="s">
        <v>4641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45323</v>
      </c>
      <c r="H654" s="11">
        <v>10</v>
      </c>
      <c r="I654" s="20" t="s">
        <v>259</v>
      </c>
      <c r="J654" s="11" t="s">
        <v>261</v>
      </c>
      <c r="K654" s="11" t="s">
        <v>4641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45323</v>
      </c>
      <c r="H655" s="11">
        <v>10</v>
      </c>
      <c r="I655" s="20" t="s">
        <v>259</v>
      </c>
      <c r="J655" s="11" t="s">
        <v>261</v>
      </c>
      <c r="K655" s="11" t="s">
        <v>4641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45323</v>
      </c>
      <c r="H656" s="11">
        <v>10</v>
      </c>
      <c r="I656" s="20" t="s">
        <v>259</v>
      </c>
      <c r="J656" s="11" t="s">
        <v>261</v>
      </c>
      <c r="K656" s="11" t="s">
        <v>4641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45323</v>
      </c>
      <c r="H657" s="11">
        <v>10</v>
      </c>
      <c r="I657" s="20" t="s">
        <v>259</v>
      </c>
      <c r="J657" s="11" t="s">
        <v>261</v>
      </c>
      <c r="K657" s="11" t="s">
        <v>4641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45323</v>
      </c>
      <c r="H658" s="11">
        <v>10</v>
      </c>
      <c r="I658" s="20" t="s">
        <v>259</v>
      </c>
      <c r="J658" s="11" t="s">
        <v>261</v>
      </c>
      <c r="K658" s="11" t="s">
        <v>4641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45323</v>
      </c>
      <c r="H659" s="11">
        <v>10</v>
      </c>
      <c r="I659" s="20" t="s">
        <v>259</v>
      </c>
      <c r="J659" s="11" t="s">
        <v>261</v>
      </c>
      <c r="K659" s="11" t="s">
        <v>4641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45323</v>
      </c>
      <c r="H660" s="11">
        <v>10</v>
      </c>
      <c r="I660" s="20" t="s">
        <v>259</v>
      </c>
      <c r="J660" s="11" t="s">
        <v>261</v>
      </c>
      <c r="K660" s="11" t="s">
        <v>4641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45323</v>
      </c>
      <c r="H661" s="11">
        <v>10</v>
      </c>
      <c r="I661" s="20" t="s">
        <v>259</v>
      </c>
      <c r="J661" s="11" t="s">
        <v>261</v>
      </c>
      <c r="K661" s="11" t="s">
        <v>4641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45323</v>
      </c>
      <c r="H662" s="11">
        <v>10</v>
      </c>
      <c r="I662" s="20" t="s">
        <v>259</v>
      </c>
      <c r="J662" s="11" t="s">
        <v>261</v>
      </c>
      <c r="K662" s="11" t="s">
        <v>4641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45323</v>
      </c>
      <c r="H663" s="11">
        <v>10</v>
      </c>
      <c r="I663" s="20" t="s">
        <v>259</v>
      </c>
      <c r="J663" s="11" t="s">
        <v>261</v>
      </c>
      <c r="K663" s="11" t="s">
        <v>4641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45323</v>
      </c>
      <c r="H664" s="11">
        <v>10</v>
      </c>
      <c r="I664" s="20" t="s">
        <v>259</v>
      </c>
      <c r="J664" s="11" t="s">
        <v>261</v>
      </c>
      <c r="K664" s="11" t="s">
        <v>4641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45323</v>
      </c>
      <c r="H665" s="11">
        <v>10</v>
      </c>
      <c r="I665" s="20" t="s">
        <v>259</v>
      </c>
      <c r="J665" s="11" t="s">
        <v>261</v>
      </c>
      <c r="K665" s="11" t="s">
        <v>4641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45323</v>
      </c>
      <c r="H666" s="11">
        <v>10</v>
      </c>
      <c r="I666" s="20" t="s">
        <v>259</v>
      </c>
      <c r="J666" s="11" t="s">
        <v>261</v>
      </c>
      <c r="K666" s="11" t="s">
        <v>4641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45323</v>
      </c>
      <c r="H667" s="11">
        <v>10</v>
      </c>
      <c r="I667" s="20" t="s">
        <v>259</v>
      </c>
      <c r="J667" s="11" t="s">
        <v>261</v>
      </c>
      <c r="K667" s="11" t="s">
        <v>4641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45323</v>
      </c>
      <c r="H668" s="11">
        <v>10</v>
      </c>
      <c r="I668" s="20" t="s">
        <v>259</v>
      </c>
      <c r="J668" s="11" t="s">
        <v>261</v>
      </c>
      <c r="K668" s="11" t="s">
        <v>4641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45323</v>
      </c>
      <c r="H669" s="11">
        <v>10</v>
      </c>
      <c r="I669" s="20" t="s">
        <v>259</v>
      </c>
      <c r="J669" s="11" t="s">
        <v>261</v>
      </c>
      <c r="K669" s="11" t="s">
        <v>4641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45323</v>
      </c>
      <c r="H670" s="11">
        <v>10</v>
      </c>
      <c r="I670" s="20" t="s">
        <v>259</v>
      </c>
      <c r="J670" s="11" t="s">
        <v>261</v>
      </c>
      <c r="K670" s="11" t="s">
        <v>4641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45323</v>
      </c>
      <c r="H671" s="11">
        <v>10</v>
      </c>
      <c r="I671" s="20" t="s">
        <v>259</v>
      </c>
      <c r="J671" s="11" t="s">
        <v>261</v>
      </c>
      <c r="K671" s="11" t="s">
        <v>4641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45323</v>
      </c>
      <c r="H672" s="11">
        <v>10</v>
      </c>
      <c r="I672" s="20" t="s">
        <v>259</v>
      </c>
      <c r="J672" s="11" t="s">
        <v>261</v>
      </c>
      <c r="K672" s="11" t="s">
        <v>4641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45323</v>
      </c>
      <c r="H673" s="11">
        <v>10</v>
      </c>
      <c r="I673" s="20" t="s">
        <v>259</v>
      </c>
      <c r="J673" s="11" t="s">
        <v>261</v>
      </c>
      <c r="K673" s="11" t="s">
        <v>4641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45323</v>
      </c>
      <c r="H674" s="11">
        <v>10</v>
      </c>
      <c r="I674" s="20" t="s">
        <v>259</v>
      </c>
      <c r="J674" s="11" t="s">
        <v>261</v>
      </c>
      <c r="K674" s="11" t="s">
        <v>4641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45323</v>
      </c>
      <c r="H675" s="11">
        <v>10</v>
      </c>
      <c r="I675" s="20" t="s">
        <v>259</v>
      </c>
      <c r="J675" s="11" t="s">
        <v>261</v>
      </c>
      <c r="K675" s="11" t="s">
        <v>4641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45323</v>
      </c>
      <c r="H676" s="11">
        <v>10</v>
      </c>
      <c r="I676" s="20" t="s">
        <v>259</v>
      </c>
      <c r="J676" s="11" t="s">
        <v>261</v>
      </c>
      <c r="K676" s="11" t="s">
        <v>4641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45323</v>
      </c>
      <c r="H677" s="11">
        <v>10</v>
      </c>
      <c r="I677" s="20" t="s">
        <v>259</v>
      </c>
      <c r="J677" s="11" t="s">
        <v>261</v>
      </c>
      <c r="K677" s="11" t="s">
        <v>4641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45323</v>
      </c>
      <c r="H678" s="11">
        <v>10</v>
      </c>
      <c r="I678" s="20" t="s">
        <v>259</v>
      </c>
      <c r="J678" s="11" t="s">
        <v>261</v>
      </c>
      <c r="K678" s="11" t="s">
        <v>4641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45323</v>
      </c>
      <c r="H679" s="11">
        <v>10</v>
      </c>
      <c r="I679" s="20" t="s">
        <v>259</v>
      </c>
      <c r="J679" s="11" t="s">
        <v>261</v>
      </c>
      <c r="K679" s="11" t="s">
        <v>4641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45323</v>
      </c>
      <c r="H680" s="11">
        <v>10</v>
      </c>
      <c r="I680" s="20" t="s">
        <v>259</v>
      </c>
      <c r="J680" s="11" t="s">
        <v>261</v>
      </c>
      <c r="K680" s="11" t="s">
        <v>4641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45323</v>
      </c>
      <c r="H681" s="11">
        <v>10</v>
      </c>
      <c r="I681" s="20" t="s">
        <v>259</v>
      </c>
      <c r="J681" s="11" t="s">
        <v>261</v>
      </c>
      <c r="K681" s="11" t="s">
        <v>4641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45323</v>
      </c>
      <c r="H682" s="11">
        <v>10</v>
      </c>
      <c r="I682" s="20" t="s">
        <v>259</v>
      </c>
      <c r="J682" s="11" t="s">
        <v>261</v>
      </c>
      <c r="K682" s="11" t="s">
        <v>4641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45323</v>
      </c>
      <c r="H683" s="11">
        <v>10</v>
      </c>
      <c r="I683" s="20" t="s">
        <v>259</v>
      </c>
      <c r="J683" s="11" t="s">
        <v>261</v>
      </c>
      <c r="K683" s="11" t="s">
        <v>4641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45323</v>
      </c>
      <c r="H684" s="11">
        <v>10</v>
      </c>
      <c r="I684" s="20" t="s">
        <v>259</v>
      </c>
      <c r="J684" s="11" t="s">
        <v>261</v>
      </c>
      <c r="K684" s="11" t="s">
        <v>4641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45323</v>
      </c>
      <c r="H685" s="11">
        <v>10</v>
      </c>
      <c r="I685" s="20" t="s">
        <v>259</v>
      </c>
      <c r="J685" s="11" t="s">
        <v>261</v>
      </c>
      <c r="K685" s="11" t="s">
        <v>4641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45323</v>
      </c>
      <c r="H686" s="11">
        <v>10</v>
      </c>
      <c r="I686" s="20" t="s">
        <v>259</v>
      </c>
      <c r="J686" s="11" t="s">
        <v>261</v>
      </c>
      <c r="K686" s="11" t="s">
        <v>4641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45323</v>
      </c>
      <c r="H687" s="11">
        <v>10</v>
      </c>
      <c r="I687" s="20" t="s">
        <v>259</v>
      </c>
      <c r="J687" s="11" t="s">
        <v>261</v>
      </c>
      <c r="K687" s="11" t="s">
        <v>4641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45323</v>
      </c>
      <c r="H688" s="11">
        <v>10</v>
      </c>
      <c r="I688" s="20" t="s">
        <v>259</v>
      </c>
      <c r="J688" s="11" t="s">
        <v>261</v>
      </c>
      <c r="K688" s="11" t="s">
        <v>4641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45323</v>
      </c>
      <c r="H689" s="11">
        <v>10</v>
      </c>
      <c r="I689" s="20" t="s">
        <v>259</v>
      </c>
      <c r="J689" s="11" t="s">
        <v>261</v>
      </c>
      <c r="K689" s="11" t="s">
        <v>4641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45323</v>
      </c>
      <c r="H690" s="11">
        <v>10</v>
      </c>
      <c r="I690" s="20" t="s">
        <v>259</v>
      </c>
      <c r="J690" s="11" t="s">
        <v>261</v>
      </c>
      <c r="K690" s="11" t="s">
        <v>4641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45323</v>
      </c>
      <c r="H691" s="11">
        <v>10</v>
      </c>
      <c r="I691" s="20" t="s">
        <v>259</v>
      </c>
      <c r="J691" s="11" t="s">
        <v>261</v>
      </c>
      <c r="K691" s="11" t="s">
        <v>4641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45323</v>
      </c>
      <c r="H692" s="11">
        <v>10</v>
      </c>
      <c r="I692" s="20" t="s">
        <v>259</v>
      </c>
      <c r="J692" s="11" t="s">
        <v>261</v>
      </c>
      <c r="K692" s="11" t="s">
        <v>4641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45323</v>
      </c>
      <c r="H693" s="11">
        <v>10</v>
      </c>
      <c r="I693" s="20" t="s">
        <v>259</v>
      </c>
      <c r="J693" s="11" t="s">
        <v>261</v>
      </c>
      <c r="K693" s="11" t="s">
        <v>4641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45323</v>
      </c>
      <c r="H694" s="11">
        <v>10</v>
      </c>
      <c r="I694" s="20" t="s">
        <v>259</v>
      </c>
      <c r="J694" s="11" t="s">
        <v>261</v>
      </c>
      <c r="K694" s="11" t="s">
        <v>4641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45323</v>
      </c>
      <c r="H695" s="11">
        <v>10</v>
      </c>
      <c r="I695" s="20" t="s">
        <v>259</v>
      </c>
      <c r="J695" s="11" t="s">
        <v>261</v>
      </c>
      <c r="K695" s="11" t="s">
        <v>4641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45323</v>
      </c>
      <c r="H696" s="11">
        <v>10</v>
      </c>
      <c r="I696" s="20" t="s">
        <v>259</v>
      </c>
      <c r="J696" s="11" t="s">
        <v>261</v>
      </c>
      <c r="K696" s="11" t="s">
        <v>4641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45323</v>
      </c>
      <c r="H697" s="11">
        <v>10</v>
      </c>
      <c r="I697" s="20" t="s">
        <v>259</v>
      </c>
      <c r="J697" s="11" t="s">
        <v>261</v>
      </c>
      <c r="K697" s="11" t="s">
        <v>4641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45323</v>
      </c>
      <c r="H698" s="11">
        <v>10</v>
      </c>
      <c r="I698" s="20" t="s">
        <v>259</v>
      </c>
      <c r="J698" s="11" t="s">
        <v>261</v>
      </c>
      <c r="K698" s="11" t="s">
        <v>4641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45323</v>
      </c>
      <c r="H699" s="11">
        <v>10</v>
      </c>
      <c r="I699" s="20" t="s">
        <v>259</v>
      </c>
      <c r="J699" s="11" t="s">
        <v>261</v>
      </c>
      <c r="K699" s="11" t="s">
        <v>4641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45323</v>
      </c>
      <c r="H700" s="11">
        <v>10</v>
      </c>
      <c r="I700" s="20" t="s">
        <v>259</v>
      </c>
      <c r="J700" s="11" t="s">
        <v>261</v>
      </c>
      <c r="K700" s="11" t="s">
        <v>4641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45323</v>
      </c>
      <c r="H701" s="11">
        <v>10</v>
      </c>
      <c r="I701" s="20" t="s">
        <v>259</v>
      </c>
      <c r="J701" s="11" t="s">
        <v>261</v>
      </c>
      <c r="K701" s="11" t="s">
        <v>4641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45323</v>
      </c>
      <c r="H702" s="11">
        <v>10</v>
      </c>
      <c r="I702" s="20" t="s">
        <v>259</v>
      </c>
      <c r="J702" s="11" t="s">
        <v>261</v>
      </c>
      <c r="K702" s="11" t="s">
        <v>4641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45323</v>
      </c>
      <c r="H703" s="11">
        <v>10</v>
      </c>
      <c r="I703" s="20" t="s">
        <v>259</v>
      </c>
      <c r="J703" s="11" t="s">
        <v>261</v>
      </c>
      <c r="K703" s="11" t="s">
        <v>4641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45323</v>
      </c>
      <c r="H704" s="11">
        <v>10</v>
      </c>
      <c r="I704" s="20" t="s">
        <v>259</v>
      </c>
      <c r="J704" s="11" t="s">
        <v>261</v>
      </c>
      <c r="K704" s="11" t="s">
        <v>4641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45323</v>
      </c>
      <c r="H705" s="11">
        <v>10</v>
      </c>
      <c r="I705" s="20" t="s">
        <v>259</v>
      </c>
      <c r="J705" s="11" t="s">
        <v>261</v>
      </c>
      <c r="K705" s="11" t="s">
        <v>4641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45323</v>
      </c>
      <c r="H706" s="11">
        <v>10</v>
      </c>
      <c r="I706" s="20" t="s">
        <v>259</v>
      </c>
      <c r="J706" s="11" t="s">
        <v>261</v>
      </c>
      <c r="K706" s="11" t="s">
        <v>4641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45323</v>
      </c>
      <c r="H707" s="11">
        <v>10</v>
      </c>
      <c r="I707" s="20" t="s">
        <v>259</v>
      </c>
      <c r="J707" s="11" t="s">
        <v>261</v>
      </c>
      <c r="K707" s="11" t="s">
        <v>4641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45323</v>
      </c>
      <c r="H708" s="11">
        <v>10</v>
      </c>
      <c r="I708" s="20" t="s">
        <v>259</v>
      </c>
      <c r="J708" s="11" t="s">
        <v>261</v>
      </c>
      <c r="K708" s="11" t="s">
        <v>4641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45323</v>
      </c>
      <c r="H709" s="11">
        <v>10</v>
      </c>
      <c r="I709" s="20" t="s">
        <v>259</v>
      </c>
      <c r="J709" s="11" t="s">
        <v>261</v>
      </c>
      <c r="K709" s="11" t="s">
        <v>4641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45323</v>
      </c>
      <c r="H710" s="11">
        <v>10</v>
      </c>
      <c r="I710" s="20" t="s">
        <v>259</v>
      </c>
      <c r="J710" s="11" t="s">
        <v>261</v>
      </c>
      <c r="K710" s="11" t="s">
        <v>4641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45323</v>
      </c>
      <c r="H711" s="11">
        <v>10</v>
      </c>
      <c r="I711" s="20" t="s">
        <v>259</v>
      </c>
      <c r="J711" s="11" t="s">
        <v>261</v>
      </c>
      <c r="K711" s="11" t="s">
        <v>4641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45323</v>
      </c>
      <c r="H712" s="11">
        <v>10</v>
      </c>
      <c r="I712" s="20" t="s">
        <v>259</v>
      </c>
      <c r="J712" s="11" t="s">
        <v>261</v>
      </c>
      <c r="K712" s="11" t="s">
        <v>4641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45323</v>
      </c>
      <c r="H713" s="11">
        <v>10</v>
      </c>
      <c r="I713" s="20" t="s">
        <v>259</v>
      </c>
      <c r="J713" s="11" t="s">
        <v>261</v>
      </c>
      <c r="K713" s="11" t="s">
        <v>4641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45323</v>
      </c>
      <c r="H714" s="11">
        <v>10</v>
      </c>
      <c r="I714" s="20" t="s">
        <v>259</v>
      </c>
      <c r="J714" s="11" t="s">
        <v>261</v>
      </c>
      <c r="K714" s="11" t="s">
        <v>4641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45323</v>
      </c>
      <c r="H715" s="11">
        <v>10</v>
      </c>
      <c r="I715" s="20" t="s">
        <v>259</v>
      </c>
      <c r="J715" s="11" t="s">
        <v>261</v>
      </c>
      <c r="K715" s="11" t="s">
        <v>4641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45323</v>
      </c>
      <c r="H716" s="11">
        <v>10</v>
      </c>
      <c r="I716" s="20" t="s">
        <v>259</v>
      </c>
      <c r="J716" s="11" t="s">
        <v>261</v>
      </c>
      <c r="K716" s="11" t="s">
        <v>4641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45323</v>
      </c>
      <c r="H717" s="11">
        <v>10</v>
      </c>
      <c r="I717" s="20" t="s">
        <v>259</v>
      </c>
      <c r="J717" s="11" t="s">
        <v>261</v>
      </c>
      <c r="K717" s="11" t="s">
        <v>4641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45323</v>
      </c>
      <c r="H718" s="11">
        <v>10</v>
      </c>
      <c r="I718" s="20" t="s">
        <v>259</v>
      </c>
      <c r="J718" s="11" t="s">
        <v>261</v>
      </c>
      <c r="K718" s="11" t="s">
        <v>4641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45323</v>
      </c>
      <c r="H719" s="11">
        <v>10</v>
      </c>
      <c r="I719" s="20" t="s">
        <v>259</v>
      </c>
      <c r="J719" s="11" t="s">
        <v>261</v>
      </c>
      <c r="K719" s="11" t="s">
        <v>4641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45323</v>
      </c>
      <c r="H720" s="11">
        <v>10</v>
      </c>
      <c r="I720" s="20" t="s">
        <v>259</v>
      </c>
      <c r="J720" s="11" t="s">
        <v>261</v>
      </c>
      <c r="K720" s="11" t="s">
        <v>4641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45323</v>
      </c>
      <c r="H721" s="11">
        <v>10</v>
      </c>
      <c r="I721" s="20" t="s">
        <v>259</v>
      </c>
      <c r="J721" s="11" t="s">
        <v>261</v>
      </c>
      <c r="K721" s="11" t="s">
        <v>4641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45323</v>
      </c>
      <c r="H722" s="11">
        <v>10</v>
      </c>
      <c r="I722" s="20" t="s">
        <v>259</v>
      </c>
      <c r="J722" s="11" t="s">
        <v>261</v>
      </c>
      <c r="K722" s="11" t="s">
        <v>4641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45323</v>
      </c>
      <c r="H723" s="11">
        <v>10</v>
      </c>
      <c r="I723" s="20" t="s">
        <v>259</v>
      </c>
      <c r="J723" s="11" t="s">
        <v>261</v>
      </c>
      <c r="K723" s="11" t="s">
        <v>4641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45323</v>
      </c>
      <c r="H724" s="11">
        <v>10</v>
      </c>
      <c r="I724" s="20" t="s">
        <v>259</v>
      </c>
      <c r="J724" s="11" t="s">
        <v>261</v>
      </c>
      <c r="K724" s="11" t="s">
        <v>4641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45323</v>
      </c>
      <c r="H725" s="11">
        <v>10</v>
      </c>
      <c r="I725" s="20" t="s">
        <v>259</v>
      </c>
      <c r="J725" s="11" t="s">
        <v>261</v>
      </c>
      <c r="K725" s="11" t="s">
        <v>4641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45323</v>
      </c>
      <c r="H726" s="11">
        <v>10</v>
      </c>
      <c r="I726" s="20" t="s">
        <v>259</v>
      </c>
      <c r="J726" s="11" t="s">
        <v>261</v>
      </c>
      <c r="K726" s="11" t="s">
        <v>4641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45323</v>
      </c>
      <c r="H727" s="11">
        <v>10</v>
      </c>
      <c r="I727" s="20" t="s">
        <v>259</v>
      </c>
      <c r="J727" s="11" t="s">
        <v>261</v>
      </c>
      <c r="K727" s="11" t="s">
        <v>4641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45323</v>
      </c>
      <c r="H728" s="11">
        <v>10</v>
      </c>
      <c r="I728" s="20" t="s">
        <v>259</v>
      </c>
      <c r="J728" s="11" t="s">
        <v>261</v>
      </c>
      <c r="K728" s="11" t="s">
        <v>4641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45323</v>
      </c>
      <c r="H729" s="11">
        <v>10</v>
      </c>
      <c r="I729" s="20" t="s">
        <v>259</v>
      </c>
      <c r="J729" s="11" t="s">
        <v>261</v>
      </c>
      <c r="K729" s="11" t="s">
        <v>4641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45323</v>
      </c>
      <c r="H730" s="11">
        <v>10</v>
      </c>
      <c r="I730" s="20" t="s">
        <v>259</v>
      </c>
      <c r="J730" s="11" t="s">
        <v>261</v>
      </c>
      <c r="K730" s="11" t="s">
        <v>4641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45323</v>
      </c>
      <c r="H731" s="11">
        <v>10</v>
      </c>
      <c r="I731" s="20" t="s">
        <v>259</v>
      </c>
      <c r="J731" s="11" t="s">
        <v>261</v>
      </c>
      <c r="K731" s="11" t="s">
        <v>4641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45323</v>
      </c>
      <c r="H732" s="11">
        <v>10</v>
      </c>
      <c r="I732" s="20" t="s">
        <v>259</v>
      </c>
      <c r="J732" s="11" t="s">
        <v>261</v>
      </c>
      <c r="K732" s="11" t="s">
        <v>4641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45323</v>
      </c>
      <c r="H733" s="11">
        <v>10</v>
      </c>
      <c r="I733" s="20" t="s">
        <v>259</v>
      </c>
      <c r="J733" s="11" t="s">
        <v>261</v>
      </c>
      <c r="K733" s="11" t="s">
        <v>4641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45323</v>
      </c>
      <c r="H734" s="11">
        <v>10</v>
      </c>
      <c r="I734" s="20" t="s">
        <v>259</v>
      </c>
      <c r="J734" s="11" t="s">
        <v>261</v>
      </c>
      <c r="K734" s="11" t="s">
        <v>4641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45323</v>
      </c>
      <c r="H735" s="11">
        <v>10</v>
      </c>
      <c r="I735" s="20" t="s">
        <v>259</v>
      </c>
      <c r="J735" s="11" t="s">
        <v>261</v>
      </c>
      <c r="K735" s="11" t="s">
        <v>4641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45323</v>
      </c>
      <c r="H736" s="11">
        <v>10</v>
      </c>
      <c r="I736" s="20" t="s">
        <v>259</v>
      </c>
      <c r="J736" s="11" t="s">
        <v>261</v>
      </c>
      <c r="K736" s="11" t="s">
        <v>4641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45323</v>
      </c>
      <c r="H737" s="11">
        <v>10</v>
      </c>
      <c r="I737" s="20" t="s">
        <v>259</v>
      </c>
      <c r="J737" s="11" t="s">
        <v>261</v>
      </c>
      <c r="K737" s="11" t="s">
        <v>4641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45323</v>
      </c>
      <c r="H738" s="11">
        <v>10</v>
      </c>
      <c r="I738" s="20" t="s">
        <v>259</v>
      </c>
      <c r="J738" s="11" t="s">
        <v>261</v>
      </c>
      <c r="K738" s="11" t="s">
        <v>4641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45323</v>
      </c>
      <c r="H739" s="11">
        <v>10</v>
      </c>
      <c r="I739" s="20" t="s">
        <v>259</v>
      </c>
      <c r="J739" s="11" t="s">
        <v>261</v>
      </c>
      <c r="K739" s="11" t="s">
        <v>4641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45323</v>
      </c>
      <c r="H740" s="11">
        <v>10</v>
      </c>
      <c r="I740" s="20" t="s">
        <v>259</v>
      </c>
      <c r="J740" s="11" t="s">
        <v>261</v>
      </c>
      <c r="K740" s="11" t="s">
        <v>4641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45323</v>
      </c>
      <c r="H741" s="11">
        <v>10</v>
      </c>
      <c r="I741" s="20" t="s">
        <v>259</v>
      </c>
      <c r="J741" s="11" t="s">
        <v>261</v>
      </c>
      <c r="K741" s="11" t="s">
        <v>4641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45323</v>
      </c>
      <c r="H742" s="11">
        <v>10</v>
      </c>
      <c r="I742" s="20" t="s">
        <v>259</v>
      </c>
      <c r="J742" s="11" t="s">
        <v>261</v>
      </c>
      <c r="K742" s="11" t="s">
        <v>4641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45323</v>
      </c>
      <c r="H743" s="11">
        <v>10</v>
      </c>
      <c r="I743" s="20" t="s">
        <v>259</v>
      </c>
      <c r="J743" s="11" t="s">
        <v>261</v>
      </c>
      <c r="K743" s="11" t="s">
        <v>4641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45323</v>
      </c>
      <c r="H744" s="11">
        <v>10</v>
      </c>
      <c r="I744" s="20" t="s">
        <v>259</v>
      </c>
      <c r="J744" s="11" t="s">
        <v>261</v>
      </c>
      <c r="K744" s="11" t="s">
        <v>4641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45323</v>
      </c>
      <c r="H745" s="11">
        <v>10</v>
      </c>
      <c r="I745" s="20" t="s">
        <v>259</v>
      </c>
      <c r="J745" s="11" t="s">
        <v>261</v>
      </c>
      <c r="K745" s="11" t="s">
        <v>4641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45323</v>
      </c>
      <c r="H746" s="11">
        <v>10</v>
      </c>
      <c r="I746" s="20" t="s">
        <v>259</v>
      </c>
      <c r="J746" s="11" t="s">
        <v>261</v>
      </c>
      <c r="K746" s="11" t="s">
        <v>4641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45323</v>
      </c>
      <c r="H747" s="11">
        <v>10</v>
      </c>
      <c r="I747" s="20" t="s">
        <v>259</v>
      </c>
      <c r="J747" s="11" t="s">
        <v>261</v>
      </c>
      <c r="K747" s="11" t="s">
        <v>4641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45323</v>
      </c>
      <c r="H748" s="11">
        <v>10</v>
      </c>
      <c r="I748" s="20" t="s">
        <v>259</v>
      </c>
      <c r="J748" s="11" t="s">
        <v>261</v>
      </c>
      <c r="K748" s="11" t="s">
        <v>4641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45323</v>
      </c>
      <c r="H749" s="11">
        <v>10</v>
      </c>
      <c r="I749" s="20" t="s">
        <v>259</v>
      </c>
      <c r="J749" s="11" t="s">
        <v>261</v>
      </c>
      <c r="K749" s="11" t="s">
        <v>4641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45323</v>
      </c>
      <c r="H750" s="11">
        <v>10</v>
      </c>
      <c r="I750" s="20" t="s">
        <v>259</v>
      </c>
      <c r="J750" s="11" t="s">
        <v>261</v>
      </c>
      <c r="K750" s="11" t="s">
        <v>4641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45323</v>
      </c>
      <c r="H751" s="11">
        <v>10</v>
      </c>
      <c r="I751" s="20" t="s">
        <v>259</v>
      </c>
      <c r="J751" s="11" t="s">
        <v>261</v>
      </c>
      <c r="K751" s="11" t="s">
        <v>4641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45323</v>
      </c>
      <c r="H752" s="11">
        <v>10</v>
      </c>
      <c r="I752" s="20" t="s">
        <v>259</v>
      </c>
      <c r="J752" s="11" t="s">
        <v>261</v>
      </c>
      <c r="K752" s="11" t="s">
        <v>4641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45323</v>
      </c>
      <c r="H753" s="11">
        <v>10</v>
      </c>
      <c r="I753" s="20" t="s">
        <v>259</v>
      </c>
      <c r="J753" s="11" t="s">
        <v>261</v>
      </c>
      <c r="K753" s="11" t="s">
        <v>4641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45323</v>
      </c>
      <c r="H754" s="11">
        <v>10</v>
      </c>
      <c r="I754" s="20" t="s">
        <v>259</v>
      </c>
      <c r="J754" s="11" t="s">
        <v>261</v>
      </c>
      <c r="K754" s="11" t="s">
        <v>4641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45323</v>
      </c>
      <c r="H755" s="11">
        <v>10</v>
      </c>
      <c r="I755" s="20" t="s">
        <v>259</v>
      </c>
      <c r="J755" s="11" t="s">
        <v>261</v>
      </c>
      <c r="K755" s="11" t="s">
        <v>4641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45323</v>
      </c>
      <c r="H756" s="11">
        <v>10</v>
      </c>
      <c r="I756" s="20" t="s">
        <v>259</v>
      </c>
      <c r="J756" s="11" t="s">
        <v>261</v>
      </c>
      <c r="K756" s="11" t="s">
        <v>4641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45323</v>
      </c>
      <c r="H757" s="11">
        <v>10</v>
      </c>
      <c r="I757" s="20" t="s">
        <v>259</v>
      </c>
      <c r="J757" s="11" t="s">
        <v>261</v>
      </c>
      <c r="K757" s="11" t="s">
        <v>4641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45323</v>
      </c>
      <c r="H758" s="11">
        <v>10</v>
      </c>
      <c r="I758" s="20" t="s">
        <v>259</v>
      </c>
      <c r="J758" s="11" t="s">
        <v>261</v>
      </c>
      <c r="K758" s="11" t="s">
        <v>4641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45323</v>
      </c>
      <c r="H759" s="11">
        <v>10</v>
      </c>
      <c r="I759" s="20" t="s">
        <v>259</v>
      </c>
      <c r="J759" s="11" t="s">
        <v>261</v>
      </c>
      <c r="K759" s="11" t="s">
        <v>4641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45323</v>
      </c>
      <c r="H760" s="11">
        <v>10</v>
      </c>
      <c r="I760" s="20" t="s">
        <v>259</v>
      </c>
      <c r="J760" s="11" t="s">
        <v>261</v>
      </c>
      <c r="K760" s="11" t="s">
        <v>4641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45323</v>
      </c>
      <c r="H761" s="11">
        <v>10</v>
      </c>
      <c r="I761" s="20" t="s">
        <v>259</v>
      </c>
      <c r="J761" s="11" t="s">
        <v>261</v>
      </c>
      <c r="K761" s="11" t="s">
        <v>4641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45323</v>
      </c>
      <c r="H762" s="11">
        <v>10</v>
      </c>
      <c r="I762" s="20" t="s">
        <v>259</v>
      </c>
      <c r="J762" s="11" t="s">
        <v>261</v>
      </c>
      <c r="K762" s="11" t="s">
        <v>4641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45323</v>
      </c>
      <c r="H763" s="11">
        <v>10</v>
      </c>
      <c r="I763" s="20" t="s">
        <v>259</v>
      </c>
      <c r="J763" s="11" t="s">
        <v>261</v>
      </c>
      <c r="K763" s="11" t="s">
        <v>4641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45323</v>
      </c>
      <c r="H764" s="11">
        <v>10</v>
      </c>
      <c r="I764" s="20" t="s">
        <v>259</v>
      </c>
      <c r="J764" s="11" t="s">
        <v>261</v>
      </c>
      <c r="K764" s="11" t="s">
        <v>4641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45323</v>
      </c>
      <c r="H765" s="11">
        <v>10</v>
      </c>
      <c r="I765" s="20" t="s">
        <v>259</v>
      </c>
      <c r="J765" s="11" t="s">
        <v>261</v>
      </c>
      <c r="K765" s="11" t="s">
        <v>4641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45323</v>
      </c>
      <c r="H766" s="11">
        <v>10</v>
      </c>
      <c r="I766" s="20" t="s">
        <v>259</v>
      </c>
      <c r="J766" s="11" t="s">
        <v>261</v>
      </c>
      <c r="K766" s="11" t="s">
        <v>4641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45323</v>
      </c>
      <c r="H767" s="11">
        <v>10</v>
      </c>
      <c r="I767" s="20" t="s">
        <v>259</v>
      </c>
      <c r="J767" s="11" t="s">
        <v>261</v>
      </c>
      <c r="K767" s="11" t="s">
        <v>4641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45323</v>
      </c>
      <c r="H768" s="11">
        <v>10</v>
      </c>
      <c r="I768" s="20" t="s">
        <v>259</v>
      </c>
      <c r="J768" s="11" t="s">
        <v>261</v>
      </c>
      <c r="K768" s="11" t="s">
        <v>4641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45323</v>
      </c>
      <c r="H769" s="11">
        <v>10</v>
      </c>
      <c r="I769" s="20" t="s">
        <v>259</v>
      </c>
      <c r="J769" s="11" t="s">
        <v>261</v>
      </c>
      <c r="K769" s="11" t="s">
        <v>4641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45323</v>
      </c>
      <c r="H770" s="11">
        <v>10</v>
      </c>
      <c r="I770" s="20" t="s">
        <v>259</v>
      </c>
      <c r="J770" s="11" t="s">
        <v>261</v>
      </c>
      <c r="K770" s="11" t="s">
        <v>4641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45323</v>
      </c>
      <c r="H771" s="11">
        <v>10</v>
      </c>
      <c r="I771" s="20" t="s">
        <v>259</v>
      </c>
      <c r="J771" s="11" t="s">
        <v>261</v>
      </c>
      <c r="K771" s="11" t="s">
        <v>4641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45323</v>
      </c>
      <c r="H772" s="11">
        <v>10</v>
      </c>
      <c r="I772" s="20" t="s">
        <v>259</v>
      </c>
      <c r="J772" s="11" t="s">
        <v>261</v>
      </c>
      <c r="K772" s="11" t="s">
        <v>4641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45323</v>
      </c>
      <c r="H773" s="11">
        <v>10</v>
      </c>
      <c r="I773" s="20" t="s">
        <v>259</v>
      </c>
      <c r="J773" s="11" t="s">
        <v>261</v>
      </c>
      <c r="K773" s="11" t="s">
        <v>4641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45323</v>
      </c>
      <c r="H774" s="11">
        <v>10</v>
      </c>
      <c r="I774" s="20" t="s">
        <v>259</v>
      </c>
      <c r="J774" s="11" t="s">
        <v>261</v>
      </c>
      <c r="K774" s="11" t="s">
        <v>4641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45323</v>
      </c>
      <c r="H775" s="11">
        <v>10</v>
      </c>
      <c r="I775" s="20" t="s">
        <v>259</v>
      </c>
      <c r="J775" s="11" t="s">
        <v>261</v>
      </c>
      <c r="K775" s="11" t="s">
        <v>4641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45323</v>
      </c>
      <c r="H776" s="11">
        <v>10</v>
      </c>
      <c r="I776" s="20" t="s">
        <v>259</v>
      </c>
      <c r="J776" s="11" t="s">
        <v>261</v>
      </c>
      <c r="K776" s="11" t="s">
        <v>4641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45323</v>
      </c>
      <c r="H777" s="11">
        <v>10</v>
      </c>
      <c r="I777" s="20" t="s">
        <v>259</v>
      </c>
      <c r="J777" s="11" t="s">
        <v>261</v>
      </c>
      <c r="K777" s="11" t="s">
        <v>4641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45323</v>
      </c>
      <c r="H778" s="11">
        <v>10</v>
      </c>
      <c r="I778" s="20" t="s">
        <v>259</v>
      </c>
      <c r="J778" s="11" t="s">
        <v>261</v>
      </c>
      <c r="K778" s="11" t="s">
        <v>4641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45323</v>
      </c>
      <c r="H779" s="11">
        <v>10</v>
      </c>
      <c r="I779" s="20" t="s">
        <v>259</v>
      </c>
      <c r="J779" s="11" t="s">
        <v>261</v>
      </c>
      <c r="K779" s="11" t="s">
        <v>4641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45323</v>
      </c>
      <c r="H780" s="11">
        <v>10</v>
      </c>
      <c r="I780" s="20" t="s">
        <v>259</v>
      </c>
      <c r="J780" s="11" t="s">
        <v>261</v>
      </c>
      <c r="K780" s="11" t="s">
        <v>4641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45323</v>
      </c>
      <c r="H781" s="11">
        <v>10</v>
      </c>
      <c r="I781" s="20" t="s">
        <v>259</v>
      </c>
      <c r="J781" s="11" t="s">
        <v>261</v>
      </c>
      <c r="K781" s="11" t="s">
        <v>4641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45323</v>
      </c>
      <c r="H782" s="11">
        <v>10</v>
      </c>
      <c r="I782" s="20" t="s">
        <v>259</v>
      </c>
      <c r="J782" s="11" t="s">
        <v>261</v>
      </c>
      <c r="K782" s="11" t="s">
        <v>4641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45323</v>
      </c>
      <c r="H783" s="11">
        <v>10</v>
      </c>
      <c r="I783" s="20" t="s">
        <v>259</v>
      </c>
      <c r="J783" s="11" t="s">
        <v>261</v>
      </c>
      <c r="K783" s="11" t="s">
        <v>4641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45323</v>
      </c>
      <c r="H784" s="11">
        <v>10</v>
      </c>
      <c r="I784" s="20" t="s">
        <v>259</v>
      </c>
      <c r="J784" s="11" t="s">
        <v>261</v>
      </c>
      <c r="K784" s="11" t="s">
        <v>4641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45323</v>
      </c>
      <c r="H785" s="11">
        <v>10</v>
      </c>
      <c r="I785" s="20" t="s">
        <v>259</v>
      </c>
      <c r="J785" s="11" t="s">
        <v>261</v>
      </c>
      <c r="K785" s="11" t="s">
        <v>4641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45323</v>
      </c>
      <c r="H786" s="11">
        <v>10</v>
      </c>
      <c r="I786" s="20" t="s">
        <v>259</v>
      </c>
      <c r="J786" s="11" t="s">
        <v>261</v>
      </c>
      <c r="K786" s="11" t="s">
        <v>4641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45323</v>
      </c>
      <c r="H787" s="11">
        <v>10</v>
      </c>
      <c r="I787" s="20" t="s">
        <v>259</v>
      </c>
      <c r="J787" s="11" t="s">
        <v>261</v>
      </c>
      <c r="K787" s="11" t="s">
        <v>4641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45323</v>
      </c>
      <c r="H788" s="11">
        <v>10</v>
      </c>
      <c r="I788" s="20" t="s">
        <v>259</v>
      </c>
      <c r="J788" s="11" t="s">
        <v>261</v>
      </c>
      <c r="K788" s="11" t="s">
        <v>4641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45323</v>
      </c>
      <c r="H789" s="11">
        <v>10</v>
      </c>
      <c r="I789" s="20" t="s">
        <v>259</v>
      </c>
      <c r="J789" s="11" t="s">
        <v>261</v>
      </c>
      <c r="K789" s="11" t="s">
        <v>4641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45323</v>
      </c>
      <c r="H790" s="11">
        <v>10</v>
      </c>
      <c r="I790" s="20" t="s">
        <v>259</v>
      </c>
      <c r="J790" s="11" t="s">
        <v>261</v>
      </c>
      <c r="K790" s="11" t="s">
        <v>4641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45323</v>
      </c>
      <c r="H791" s="11">
        <v>10</v>
      </c>
      <c r="I791" s="20" t="s">
        <v>259</v>
      </c>
      <c r="J791" s="11" t="s">
        <v>261</v>
      </c>
      <c r="K791" s="11" t="s">
        <v>4641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45323</v>
      </c>
      <c r="H792" s="11">
        <v>10</v>
      </c>
      <c r="I792" s="20" t="s">
        <v>259</v>
      </c>
      <c r="J792" s="11" t="s">
        <v>261</v>
      </c>
      <c r="K792" s="11" t="s">
        <v>4641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45323</v>
      </c>
      <c r="H793" s="11">
        <v>10</v>
      </c>
      <c r="I793" s="20" t="s">
        <v>259</v>
      </c>
      <c r="J793" s="11" t="s">
        <v>261</v>
      </c>
      <c r="K793" s="11" t="s">
        <v>4641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45323</v>
      </c>
      <c r="H794" s="11">
        <v>10</v>
      </c>
      <c r="I794" s="20" t="s">
        <v>259</v>
      </c>
      <c r="J794" s="11" t="s">
        <v>261</v>
      </c>
      <c r="K794" s="11" t="s">
        <v>4641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45323</v>
      </c>
      <c r="H795" s="11">
        <v>10</v>
      </c>
      <c r="I795" s="20" t="s">
        <v>259</v>
      </c>
      <c r="J795" s="11" t="s">
        <v>261</v>
      </c>
      <c r="K795" s="11" t="s">
        <v>4641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45323</v>
      </c>
      <c r="H796" s="11">
        <v>10</v>
      </c>
      <c r="I796" s="20" t="s">
        <v>259</v>
      </c>
      <c r="J796" s="11" t="s">
        <v>261</v>
      </c>
      <c r="K796" s="11" t="s">
        <v>4641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45323</v>
      </c>
      <c r="H797" s="11">
        <v>10</v>
      </c>
      <c r="I797" s="20" t="s">
        <v>259</v>
      </c>
      <c r="J797" s="11" t="s">
        <v>261</v>
      </c>
      <c r="K797" s="11" t="s">
        <v>4641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45323</v>
      </c>
      <c r="H798" s="11">
        <v>10</v>
      </c>
      <c r="I798" s="20" t="s">
        <v>259</v>
      </c>
      <c r="J798" s="11" t="s">
        <v>261</v>
      </c>
      <c r="K798" s="11" t="s">
        <v>4641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45323</v>
      </c>
      <c r="H799" s="11">
        <v>10</v>
      </c>
      <c r="I799" s="20" t="s">
        <v>259</v>
      </c>
      <c r="J799" s="11" t="s">
        <v>261</v>
      </c>
      <c r="K799" s="11" t="s">
        <v>4641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45323</v>
      </c>
      <c r="H800" s="11">
        <v>10</v>
      </c>
      <c r="I800" s="20" t="s">
        <v>259</v>
      </c>
      <c r="J800" s="11" t="s">
        <v>261</v>
      </c>
      <c r="K800" s="11" t="s">
        <v>4641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45323</v>
      </c>
      <c r="H801" s="11">
        <v>10</v>
      </c>
      <c r="I801" s="20" t="s">
        <v>259</v>
      </c>
      <c r="J801" s="11" t="s">
        <v>261</v>
      </c>
      <c r="K801" s="11" t="s">
        <v>4641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45323</v>
      </c>
      <c r="H802" s="11">
        <v>10</v>
      </c>
      <c r="I802" s="20" t="s">
        <v>259</v>
      </c>
      <c r="J802" s="11" t="s">
        <v>261</v>
      </c>
      <c r="K802" s="11" t="s">
        <v>4641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45323</v>
      </c>
      <c r="H803" s="11">
        <v>10</v>
      </c>
      <c r="I803" s="20" t="s">
        <v>259</v>
      </c>
      <c r="J803" s="11" t="s">
        <v>261</v>
      </c>
      <c r="K803" s="11" t="s">
        <v>4641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45323</v>
      </c>
      <c r="H804" s="11">
        <v>10</v>
      </c>
      <c r="I804" s="20" t="s">
        <v>259</v>
      </c>
      <c r="J804" s="11" t="s">
        <v>261</v>
      </c>
      <c r="K804" s="11" t="s">
        <v>4641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45323</v>
      </c>
      <c r="H805" s="11">
        <v>10</v>
      </c>
      <c r="I805" s="20" t="s">
        <v>259</v>
      </c>
      <c r="J805" s="11" t="s">
        <v>261</v>
      </c>
      <c r="K805" s="11" t="s">
        <v>4641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45323</v>
      </c>
      <c r="H806" s="11">
        <v>10</v>
      </c>
      <c r="I806" s="20" t="s">
        <v>259</v>
      </c>
      <c r="J806" s="11" t="s">
        <v>261</v>
      </c>
      <c r="K806" s="11" t="s">
        <v>4641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45323</v>
      </c>
      <c r="H807" s="11">
        <v>10</v>
      </c>
      <c r="I807" s="20" t="s">
        <v>259</v>
      </c>
      <c r="J807" s="11" t="s">
        <v>261</v>
      </c>
      <c r="K807" s="11" t="s">
        <v>4641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45323</v>
      </c>
      <c r="H808" s="11">
        <v>10</v>
      </c>
      <c r="I808" s="20" t="s">
        <v>259</v>
      </c>
      <c r="J808" s="11" t="s">
        <v>261</v>
      </c>
      <c r="K808" s="11" t="s">
        <v>4641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45323</v>
      </c>
      <c r="H809" s="11">
        <v>10</v>
      </c>
      <c r="I809" s="20" t="s">
        <v>259</v>
      </c>
      <c r="J809" s="11" t="s">
        <v>261</v>
      </c>
      <c r="K809" s="11" t="s">
        <v>4641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45323</v>
      </c>
      <c r="H810" s="11">
        <v>10</v>
      </c>
      <c r="I810" s="20" t="s">
        <v>259</v>
      </c>
      <c r="J810" s="11" t="s">
        <v>261</v>
      </c>
      <c r="K810" s="11" t="s">
        <v>4641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45323</v>
      </c>
      <c r="H811" s="11">
        <v>10</v>
      </c>
      <c r="I811" s="20" t="s">
        <v>259</v>
      </c>
      <c r="J811" s="11" t="s">
        <v>261</v>
      </c>
      <c r="K811" s="11" t="s">
        <v>4641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45323</v>
      </c>
      <c r="H812" s="11">
        <v>10</v>
      </c>
      <c r="I812" s="20" t="s">
        <v>259</v>
      </c>
      <c r="J812" s="11" t="s">
        <v>261</v>
      </c>
      <c r="K812" s="11" t="s">
        <v>4641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45323</v>
      </c>
      <c r="H813" s="11">
        <v>10</v>
      </c>
      <c r="I813" s="20" t="s">
        <v>259</v>
      </c>
      <c r="J813" s="11" t="s">
        <v>261</v>
      </c>
      <c r="K813" s="11" t="s">
        <v>4641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45323</v>
      </c>
      <c r="H814" s="11">
        <v>10</v>
      </c>
      <c r="I814" s="20" t="s">
        <v>259</v>
      </c>
      <c r="J814" s="11" t="s">
        <v>261</v>
      </c>
      <c r="K814" s="11" t="s">
        <v>4641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45323</v>
      </c>
      <c r="H815" s="11">
        <v>10</v>
      </c>
      <c r="I815" s="20" t="s">
        <v>259</v>
      </c>
      <c r="J815" s="11" t="s">
        <v>261</v>
      </c>
      <c r="K815" s="11" t="s">
        <v>4641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45323</v>
      </c>
      <c r="H816" s="11">
        <v>10</v>
      </c>
      <c r="I816" s="20" t="s">
        <v>259</v>
      </c>
      <c r="J816" s="11" t="s">
        <v>261</v>
      </c>
      <c r="K816" s="11" t="s">
        <v>4641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45323</v>
      </c>
      <c r="H817" s="11">
        <v>10</v>
      </c>
      <c r="I817" s="20" t="s">
        <v>259</v>
      </c>
      <c r="J817" s="11" t="s">
        <v>261</v>
      </c>
      <c r="K817" s="11" t="s">
        <v>4641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45323</v>
      </c>
      <c r="H818" s="11">
        <v>10</v>
      </c>
      <c r="I818" s="20" t="s">
        <v>259</v>
      </c>
      <c r="J818" s="11" t="s">
        <v>261</v>
      </c>
      <c r="K818" s="11" t="s">
        <v>4641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45323</v>
      </c>
      <c r="H819" s="11">
        <v>10</v>
      </c>
      <c r="I819" s="20" t="s">
        <v>259</v>
      </c>
      <c r="J819" s="11" t="s">
        <v>261</v>
      </c>
      <c r="K819" s="11" t="s">
        <v>4641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45323</v>
      </c>
      <c r="H820" s="11">
        <v>10</v>
      </c>
      <c r="I820" s="20" t="s">
        <v>259</v>
      </c>
      <c r="J820" s="11" t="s">
        <v>261</v>
      </c>
      <c r="K820" s="11" t="s">
        <v>4641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45323</v>
      </c>
      <c r="H821" s="11">
        <v>10</v>
      </c>
      <c r="I821" s="20" t="s">
        <v>259</v>
      </c>
      <c r="J821" s="11" t="s">
        <v>261</v>
      </c>
      <c r="K821" s="11" t="s">
        <v>4641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45323</v>
      </c>
      <c r="H822" s="11">
        <v>10</v>
      </c>
      <c r="I822" s="20" t="s">
        <v>259</v>
      </c>
      <c r="J822" s="11" t="s">
        <v>261</v>
      </c>
      <c r="K822" s="11" t="s">
        <v>4641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45323</v>
      </c>
      <c r="H823" s="11">
        <v>10</v>
      </c>
      <c r="I823" s="20" t="s">
        <v>259</v>
      </c>
      <c r="J823" s="11" t="s">
        <v>261</v>
      </c>
      <c r="K823" s="11" t="s">
        <v>4641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45323</v>
      </c>
      <c r="H824" s="11">
        <v>10</v>
      </c>
      <c r="I824" s="20" t="s">
        <v>259</v>
      </c>
      <c r="J824" s="11" t="s">
        <v>261</v>
      </c>
      <c r="K824" s="11" t="s">
        <v>4641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45323</v>
      </c>
      <c r="H825" s="11">
        <v>10</v>
      </c>
      <c r="I825" s="20" t="s">
        <v>259</v>
      </c>
      <c r="J825" s="11" t="s">
        <v>261</v>
      </c>
      <c r="K825" s="11" t="s">
        <v>4641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45323</v>
      </c>
      <c r="H826" s="11">
        <v>10</v>
      </c>
      <c r="I826" s="20" t="s">
        <v>259</v>
      </c>
      <c r="J826" s="11" t="s">
        <v>261</v>
      </c>
      <c r="K826" s="11" t="s">
        <v>4641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45323</v>
      </c>
      <c r="H827" s="11">
        <v>10</v>
      </c>
      <c r="I827" s="20" t="s">
        <v>259</v>
      </c>
      <c r="J827" s="11" t="s">
        <v>261</v>
      </c>
      <c r="K827" s="11" t="s">
        <v>4641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45323</v>
      </c>
      <c r="H828" s="11">
        <v>10</v>
      </c>
      <c r="I828" s="20" t="s">
        <v>259</v>
      </c>
      <c r="J828" s="11" t="s">
        <v>261</v>
      </c>
      <c r="K828" s="11" t="s">
        <v>4641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45323</v>
      </c>
      <c r="H829" s="11">
        <v>10</v>
      </c>
      <c r="I829" s="20" t="s">
        <v>259</v>
      </c>
      <c r="J829" s="11" t="s">
        <v>261</v>
      </c>
      <c r="K829" s="11" t="s">
        <v>4641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45323</v>
      </c>
      <c r="H830" s="11">
        <v>10</v>
      </c>
      <c r="I830" s="20" t="s">
        <v>259</v>
      </c>
      <c r="J830" s="11" t="s">
        <v>261</v>
      </c>
      <c r="K830" s="11" t="s">
        <v>4641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45323</v>
      </c>
      <c r="H831" s="11">
        <v>10</v>
      </c>
      <c r="I831" s="20" t="s">
        <v>259</v>
      </c>
      <c r="J831" s="11" t="s">
        <v>261</v>
      </c>
      <c r="K831" s="11" t="s">
        <v>4641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45323</v>
      </c>
      <c r="H832" s="11">
        <v>10</v>
      </c>
      <c r="I832" s="20" t="s">
        <v>259</v>
      </c>
      <c r="J832" s="11" t="s">
        <v>261</v>
      </c>
      <c r="K832" s="11" t="s">
        <v>4641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45323</v>
      </c>
      <c r="H833" s="11">
        <v>10</v>
      </c>
      <c r="I833" s="20" t="s">
        <v>259</v>
      </c>
      <c r="J833" s="11" t="s">
        <v>261</v>
      </c>
      <c r="K833" s="11" t="s">
        <v>4641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45323</v>
      </c>
      <c r="H834" s="11">
        <v>10</v>
      </c>
      <c r="I834" s="20" t="s">
        <v>259</v>
      </c>
      <c r="J834" s="11" t="s">
        <v>261</v>
      </c>
      <c r="K834" s="11" t="s">
        <v>4641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45323</v>
      </c>
      <c r="H835" s="11">
        <v>10</v>
      </c>
      <c r="I835" s="20" t="s">
        <v>259</v>
      </c>
      <c r="J835" s="11" t="s">
        <v>261</v>
      </c>
      <c r="K835" s="11" t="s">
        <v>4641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45323</v>
      </c>
      <c r="H836" s="11">
        <v>10</v>
      </c>
      <c r="I836" s="20" t="s">
        <v>259</v>
      </c>
      <c r="J836" s="11" t="s">
        <v>261</v>
      </c>
      <c r="K836" s="11" t="s">
        <v>4641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45323</v>
      </c>
      <c r="H837" s="11">
        <v>10</v>
      </c>
      <c r="I837" s="20" t="s">
        <v>259</v>
      </c>
      <c r="J837" s="11" t="s">
        <v>261</v>
      </c>
      <c r="K837" s="11" t="s">
        <v>4641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45323</v>
      </c>
      <c r="H838" s="11">
        <v>10</v>
      </c>
      <c r="I838" s="20" t="s">
        <v>259</v>
      </c>
      <c r="J838" s="11" t="s">
        <v>261</v>
      </c>
      <c r="K838" s="11" t="s">
        <v>4641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45323</v>
      </c>
      <c r="H839" s="11">
        <v>10</v>
      </c>
      <c r="I839" s="20" t="s">
        <v>259</v>
      </c>
      <c r="J839" s="11" t="s">
        <v>261</v>
      </c>
      <c r="K839" s="11" t="s">
        <v>4641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45323</v>
      </c>
      <c r="H840" s="11">
        <v>10</v>
      </c>
      <c r="I840" s="20" t="s">
        <v>259</v>
      </c>
      <c r="J840" s="11" t="s">
        <v>261</v>
      </c>
      <c r="K840" s="11" t="s">
        <v>4641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45323</v>
      </c>
      <c r="H841" s="11">
        <v>10</v>
      </c>
      <c r="I841" s="20" t="s">
        <v>259</v>
      </c>
      <c r="J841" s="11" t="s">
        <v>261</v>
      </c>
      <c r="K841" s="11" t="s">
        <v>4641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45323</v>
      </c>
      <c r="H842" s="11">
        <v>10</v>
      </c>
      <c r="I842" s="20" t="s">
        <v>259</v>
      </c>
      <c r="J842" s="11" t="s">
        <v>261</v>
      </c>
      <c r="K842" s="11" t="s">
        <v>4641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45323</v>
      </c>
      <c r="H843" s="11">
        <v>10</v>
      </c>
      <c r="I843" s="20" t="s">
        <v>259</v>
      </c>
      <c r="J843" s="11" t="s">
        <v>261</v>
      </c>
      <c r="K843" s="11" t="s">
        <v>4641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45323</v>
      </c>
      <c r="H844" s="11">
        <v>10</v>
      </c>
      <c r="I844" s="20" t="s">
        <v>259</v>
      </c>
      <c r="J844" s="11" t="s">
        <v>261</v>
      </c>
      <c r="K844" s="11" t="s">
        <v>4641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45323</v>
      </c>
      <c r="H845" s="11">
        <v>10</v>
      </c>
      <c r="I845" s="20" t="s">
        <v>259</v>
      </c>
      <c r="J845" s="11" t="s">
        <v>261</v>
      </c>
      <c r="K845" s="11" t="s">
        <v>4641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45323</v>
      </c>
      <c r="H846" s="11">
        <v>10</v>
      </c>
      <c r="I846" s="20" t="s">
        <v>259</v>
      </c>
      <c r="J846" s="11" t="s">
        <v>261</v>
      </c>
      <c r="K846" s="11" t="s">
        <v>4641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45323</v>
      </c>
      <c r="H847" s="11">
        <v>10</v>
      </c>
      <c r="I847" s="20" t="s">
        <v>259</v>
      </c>
      <c r="J847" s="11" t="s">
        <v>261</v>
      </c>
      <c r="K847" s="11" t="s">
        <v>4641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45323</v>
      </c>
      <c r="H848" s="11">
        <v>10</v>
      </c>
      <c r="I848" s="20" t="s">
        <v>259</v>
      </c>
      <c r="J848" s="11" t="s">
        <v>261</v>
      </c>
      <c r="K848" s="11" t="s">
        <v>4641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45323</v>
      </c>
      <c r="H849" s="11">
        <v>10</v>
      </c>
      <c r="I849" s="20" t="s">
        <v>259</v>
      </c>
      <c r="J849" s="11" t="s">
        <v>261</v>
      </c>
      <c r="K849" s="11" t="s">
        <v>4641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45323</v>
      </c>
      <c r="H850" s="11">
        <v>10</v>
      </c>
      <c r="I850" s="20" t="s">
        <v>259</v>
      </c>
      <c r="J850" s="11" t="s">
        <v>261</v>
      </c>
      <c r="K850" s="11" t="s">
        <v>4641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45323</v>
      </c>
      <c r="H851" s="11">
        <v>10</v>
      </c>
      <c r="I851" s="20" t="s">
        <v>259</v>
      </c>
      <c r="J851" s="11" t="s">
        <v>261</v>
      </c>
      <c r="K851" s="11" t="s">
        <v>4641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45323</v>
      </c>
      <c r="H852" s="11">
        <v>10</v>
      </c>
      <c r="I852" s="20" t="s">
        <v>259</v>
      </c>
      <c r="J852" s="11" t="s">
        <v>261</v>
      </c>
      <c r="K852" s="11" t="s">
        <v>4641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45323</v>
      </c>
      <c r="H853" s="11">
        <v>10</v>
      </c>
      <c r="I853" s="20" t="s">
        <v>259</v>
      </c>
      <c r="J853" s="11" t="s">
        <v>261</v>
      </c>
      <c r="K853" s="11" t="s">
        <v>4641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45323</v>
      </c>
      <c r="H854" s="11">
        <v>10</v>
      </c>
      <c r="I854" s="20" t="s">
        <v>259</v>
      </c>
      <c r="J854" s="11" t="s">
        <v>261</v>
      </c>
      <c r="K854" s="11" t="s">
        <v>4641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45323</v>
      </c>
      <c r="H855" s="11">
        <v>10</v>
      </c>
      <c r="I855" s="20" t="s">
        <v>259</v>
      </c>
      <c r="J855" s="11" t="s">
        <v>261</v>
      </c>
      <c r="K855" s="11" t="s">
        <v>4641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45323</v>
      </c>
      <c r="H856" s="11">
        <v>10</v>
      </c>
      <c r="I856" s="20" t="s">
        <v>259</v>
      </c>
      <c r="J856" s="11" t="s">
        <v>261</v>
      </c>
      <c r="K856" s="11" t="s">
        <v>4641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45323</v>
      </c>
      <c r="H857" s="11">
        <v>10</v>
      </c>
      <c r="I857" s="20" t="s">
        <v>259</v>
      </c>
      <c r="J857" s="11" t="s">
        <v>261</v>
      </c>
      <c r="K857" s="11" t="s">
        <v>4641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45323</v>
      </c>
      <c r="H858" s="11">
        <v>10</v>
      </c>
      <c r="I858" s="20" t="s">
        <v>259</v>
      </c>
      <c r="J858" s="11" t="s">
        <v>261</v>
      </c>
      <c r="K858" s="11" t="s">
        <v>4641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45323</v>
      </c>
      <c r="H859" s="11">
        <v>10</v>
      </c>
      <c r="I859" s="20" t="s">
        <v>259</v>
      </c>
      <c r="J859" s="11" t="s">
        <v>261</v>
      </c>
      <c r="K859" s="11" t="s">
        <v>4641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45323</v>
      </c>
      <c r="H860" s="11">
        <v>10</v>
      </c>
      <c r="I860" s="20" t="s">
        <v>259</v>
      </c>
      <c r="J860" s="11" t="s">
        <v>261</v>
      </c>
      <c r="K860" s="11" t="s">
        <v>4641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45323</v>
      </c>
      <c r="H861" s="11">
        <v>10</v>
      </c>
      <c r="I861" s="20" t="s">
        <v>259</v>
      </c>
      <c r="J861" s="11" t="s">
        <v>261</v>
      </c>
      <c r="K861" s="11" t="s">
        <v>4641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45323</v>
      </c>
      <c r="H862" s="11">
        <v>10</v>
      </c>
      <c r="I862" s="20" t="s">
        <v>259</v>
      </c>
      <c r="J862" s="11" t="s">
        <v>261</v>
      </c>
      <c r="K862" s="11" t="s">
        <v>4641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45323</v>
      </c>
      <c r="H863" s="11">
        <v>10</v>
      </c>
      <c r="I863" s="20" t="s">
        <v>259</v>
      </c>
      <c r="J863" s="11" t="s">
        <v>261</v>
      </c>
      <c r="K863" s="11" t="s">
        <v>4641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45323</v>
      </c>
      <c r="H864" s="11">
        <v>10</v>
      </c>
      <c r="I864" s="20" t="s">
        <v>259</v>
      </c>
      <c r="J864" s="11" t="s">
        <v>261</v>
      </c>
      <c r="K864" s="11" t="s">
        <v>4641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45323</v>
      </c>
      <c r="H865" s="11">
        <v>10</v>
      </c>
      <c r="I865" s="20" t="s">
        <v>259</v>
      </c>
      <c r="J865" s="11" t="s">
        <v>261</v>
      </c>
      <c r="K865" s="11" t="s">
        <v>4641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45323</v>
      </c>
      <c r="H866" s="11">
        <v>10</v>
      </c>
      <c r="I866" s="20" t="s">
        <v>259</v>
      </c>
      <c r="J866" s="11" t="s">
        <v>261</v>
      </c>
      <c r="K866" s="11" t="s">
        <v>4641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45323</v>
      </c>
      <c r="H867" s="11">
        <v>10</v>
      </c>
      <c r="I867" s="20" t="s">
        <v>259</v>
      </c>
      <c r="J867" s="11" t="s">
        <v>261</v>
      </c>
      <c r="K867" s="11" t="s">
        <v>4641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45323</v>
      </c>
      <c r="H868" s="11">
        <v>10</v>
      </c>
      <c r="I868" s="20" t="s">
        <v>259</v>
      </c>
      <c r="J868" s="11" t="s">
        <v>261</v>
      </c>
      <c r="K868" s="11" t="s">
        <v>4641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45323</v>
      </c>
      <c r="H869" s="11">
        <v>10</v>
      </c>
      <c r="I869" s="20" t="s">
        <v>259</v>
      </c>
      <c r="J869" s="11" t="s">
        <v>261</v>
      </c>
      <c r="K869" s="11" t="s">
        <v>4641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45323</v>
      </c>
      <c r="H870" s="11">
        <v>10</v>
      </c>
      <c r="I870" s="20" t="s">
        <v>259</v>
      </c>
      <c r="J870" s="11" t="s">
        <v>261</v>
      </c>
      <c r="K870" s="11" t="s">
        <v>4641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45323</v>
      </c>
      <c r="H871" s="11">
        <v>10</v>
      </c>
      <c r="I871" s="20" t="s">
        <v>259</v>
      </c>
      <c r="J871" s="11" t="s">
        <v>261</v>
      </c>
      <c r="K871" s="11" t="s">
        <v>4641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45323</v>
      </c>
      <c r="H872" s="11">
        <v>10</v>
      </c>
      <c r="I872" s="20" t="s">
        <v>259</v>
      </c>
      <c r="J872" s="11" t="s">
        <v>261</v>
      </c>
      <c r="K872" s="11" t="s">
        <v>4641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45323</v>
      </c>
      <c r="H873" s="11">
        <v>10</v>
      </c>
      <c r="I873" s="20" t="s">
        <v>259</v>
      </c>
      <c r="J873" s="11" t="s">
        <v>261</v>
      </c>
      <c r="K873" s="11" t="s">
        <v>4641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45323</v>
      </c>
      <c r="H874" s="11">
        <v>10</v>
      </c>
      <c r="I874" s="20" t="s">
        <v>259</v>
      </c>
      <c r="J874" s="11" t="s">
        <v>261</v>
      </c>
      <c r="K874" s="11" t="s">
        <v>4641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45323</v>
      </c>
      <c r="H875" s="11">
        <v>10</v>
      </c>
      <c r="I875" s="20" t="s">
        <v>259</v>
      </c>
      <c r="J875" s="11" t="s">
        <v>261</v>
      </c>
      <c r="K875" s="11" t="s">
        <v>4641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45323</v>
      </c>
      <c r="H876" s="11">
        <v>10</v>
      </c>
      <c r="I876" s="20" t="s">
        <v>259</v>
      </c>
      <c r="J876" s="11" t="s">
        <v>261</v>
      </c>
      <c r="K876" s="11" t="s">
        <v>4641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45323</v>
      </c>
      <c r="H877" s="11">
        <v>10</v>
      </c>
      <c r="I877" s="20" t="s">
        <v>259</v>
      </c>
      <c r="J877" s="11" t="s">
        <v>261</v>
      </c>
      <c r="K877" s="11" t="s">
        <v>4641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45323</v>
      </c>
      <c r="H878" s="11">
        <v>10</v>
      </c>
      <c r="I878" s="20" t="s">
        <v>259</v>
      </c>
      <c r="J878" s="11" t="s">
        <v>261</v>
      </c>
      <c r="K878" s="11" t="s">
        <v>4641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45323</v>
      </c>
      <c r="H879" s="11">
        <v>10</v>
      </c>
      <c r="I879" s="20" t="s">
        <v>259</v>
      </c>
      <c r="J879" s="11" t="s">
        <v>261</v>
      </c>
      <c r="K879" s="11" t="s">
        <v>4641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45323</v>
      </c>
      <c r="H880" s="11">
        <v>10</v>
      </c>
      <c r="I880" s="20" t="s">
        <v>259</v>
      </c>
      <c r="J880" s="11" t="s">
        <v>261</v>
      </c>
      <c r="K880" s="11" t="s">
        <v>4641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45323</v>
      </c>
      <c r="H881" s="11">
        <v>10</v>
      </c>
      <c r="I881" s="20" t="s">
        <v>259</v>
      </c>
      <c r="J881" s="11" t="s">
        <v>261</v>
      </c>
      <c r="K881" s="11" t="s">
        <v>4641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45323</v>
      </c>
      <c r="H882" s="11">
        <v>10</v>
      </c>
      <c r="I882" s="20" t="s">
        <v>259</v>
      </c>
      <c r="J882" s="11" t="s">
        <v>261</v>
      </c>
      <c r="K882" s="11" t="s">
        <v>4641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45323</v>
      </c>
      <c r="H883" s="11">
        <v>10</v>
      </c>
      <c r="I883" s="20" t="s">
        <v>259</v>
      </c>
      <c r="J883" s="11" t="s">
        <v>261</v>
      </c>
      <c r="K883" s="11" t="s">
        <v>4641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45323</v>
      </c>
      <c r="H884" s="11">
        <v>10</v>
      </c>
      <c r="I884" s="20" t="s">
        <v>259</v>
      </c>
      <c r="J884" s="11" t="s">
        <v>261</v>
      </c>
      <c r="K884" s="11" t="s">
        <v>4641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45323</v>
      </c>
      <c r="H885" s="11">
        <v>10</v>
      </c>
      <c r="I885" s="20" t="s">
        <v>259</v>
      </c>
      <c r="J885" s="11" t="s">
        <v>261</v>
      </c>
      <c r="K885" s="11" t="s">
        <v>4641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45323</v>
      </c>
      <c r="H886" s="11">
        <v>10</v>
      </c>
      <c r="I886" s="20" t="s">
        <v>259</v>
      </c>
      <c r="J886" s="11" t="s">
        <v>261</v>
      </c>
      <c r="K886" s="11" t="s">
        <v>4641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45323</v>
      </c>
      <c r="H887" s="11">
        <v>10</v>
      </c>
      <c r="I887" s="20" t="s">
        <v>259</v>
      </c>
      <c r="J887" s="11" t="s">
        <v>261</v>
      </c>
      <c r="K887" s="11" t="s">
        <v>4641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45323</v>
      </c>
      <c r="H888" s="11">
        <v>10</v>
      </c>
      <c r="I888" s="20" t="s">
        <v>259</v>
      </c>
      <c r="J888" s="11" t="s">
        <v>261</v>
      </c>
      <c r="K888" s="11" t="s">
        <v>4641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45323</v>
      </c>
      <c r="H889" s="11">
        <v>10</v>
      </c>
      <c r="I889" s="20" t="s">
        <v>259</v>
      </c>
      <c r="J889" s="11" t="s">
        <v>261</v>
      </c>
      <c r="K889" s="11" t="s">
        <v>4641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45323</v>
      </c>
      <c r="H890" s="11">
        <v>10</v>
      </c>
      <c r="I890" s="20" t="s">
        <v>259</v>
      </c>
      <c r="J890" s="11" t="s">
        <v>261</v>
      </c>
      <c r="K890" s="11" t="s">
        <v>4641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45323</v>
      </c>
      <c r="H891" s="11">
        <v>10</v>
      </c>
      <c r="I891" s="20" t="s">
        <v>259</v>
      </c>
      <c r="J891" s="11" t="s">
        <v>261</v>
      </c>
      <c r="K891" s="11" t="s">
        <v>4641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45323</v>
      </c>
      <c r="H892" s="11">
        <v>10</v>
      </c>
      <c r="I892" s="20" t="s">
        <v>259</v>
      </c>
      <c r="J892" s="11" t="s">
        <v>261</v>
      </c>
      <c r="K892" s="11" t="s">
        <v>4641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45323</v>
      </c>
      <c r="H893" s="11">
        <v>10</v>
      </c>
      <c r="I893" s="20" t="s">
        <v>259</v>
      </c>
      <c r="J893" s="11" t="s">
        <v>261</v>
      </c>
      <c r="K893" s="11" t="s">
        <v>4641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45323</v>
      </c>
      <c r="H894" s="11">
        <v>10</v>
      </c>
      <c r="I894" s="20" t="s">
        <v>259</v>
      </c>
      <c r="J894" s="11" t="s">
        <v>261</v>
      </c>
      <c r="K894" s="11" t="s">
        <v>4641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45323</v>
      </c>
      <c r="H895" s="11">
        <v>10</v>
      </c>
      <c r="I895" s="20" t="s">
        <v>259</v>
      </c>
      <c r="J895" s="11" t="s">
        <v>261</v>
      </c>
      <c r="K895" s="11" t="s">
        <v>4641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45323</v>
      </c>
      <c r="H896" s="11">
        <v>10</v>
      </c>
      <c r="I896" s="20" t="s">
        <v>259</v>
      </c>
      <c r="J896" s="11" t="s">
        <v>261</v>
      </c>
      <c r="K896" s="11" t="s">
        <v>4641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45323</v>
      </c>
      <c r="H897" s="11">
        <v>10</v>
      </c>
      <c r="I897" s="20" t="s">
        <v>259</v>
      </c>
      <c r="J897" s="11" t="s">
        <v>261</v>
      </c>
      <c r="K897" s="11" t="s">
        <v>4641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45323</v>
      </c>
      <c r="H898" s="11">
        <v>10</v>
      </c>
      <c r="I898" s="20" t="s">
        <v>259</v>
      </c>
      <c r="J898" s="11" t="s">
        <v>261</v>
      </c>
      <c r="K898" s="11" t="s">
        <v>4641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45323</v>
      </c>
      <c r="H899" s="11">
        <v>10</v>
      </c>
      <c r="I899" s="20" t="s">
        <v>259</v>
      </c>
      <c r="J899" s="11" t="s">
        <v>261</v>
      </c>
      <c r="K899" s="11" t="s">
        <v>4641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45323</v>
      </c>
      <c r="H900" s="11">
        <v>10</v>
      </c>
      <c r="I900" s="20" t="s">
        <v>259</v>
      </c>
      <c r="J900" s="11" t="s">
        <v>261</v>
      </c>
      <c r="K900" s="11" t="s">
        <v>4641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45323</v>
      </c>
      <c r="H901" s="11">
        <v>10</v>
      </c>
      <c r="I901" s="20" t="s">
        <v>259</v>
      </c>
      <c r="J901" s="11" t="s">
        <v>261</v>
      </c>
      <c r="K901" s="11" t="s">
        <v>4641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45323</v>
      </c>
      <c r="H902" s="11">
        <v>10</v>
      </c>
      <c r="I902" s="20" t="s">
        <v>259</v>
      </c>
      <c r="J902" s="11" t="s">
        <v>261</v>
      </c>
      <c r="K902" s="11" t="s">
        <v>4641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45323</v>
      </c>
      <c r="H903" s="11">
        <v>10</v>
      </c>
      <c r="I903" s="20" t="s">
        <v>259</v>
      </c>
      <c r="J903" s="11" t="s">
        <v>261</v>
      </c>
      <c r="K903" s="11" t="s">
        <v>4641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45323</v>
      </c>
      <c r="H904" s="11">
        <v>10</v>
      </c>
      <c r="I904" s="20" t="s">
        <v>259</v>
      </c>
      <c r="J904" s="11" t="s">
        <v>261</v>
      </c>
      <c r="K904" s="11" t="s">
        <v>4641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45323</v>
      </c>
      <c r="H905" s="11">
        <v>10</v>
      </c>
      <c r="I905" s="20" t="s">
        <v>259</v>
      </c>
      <c r="J905" s="11" t="s">
        <v>261</v>
      </c>
      <c r="K905" s="11" t="s">
        <v>4641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45323</v>
      </c>
      <c r="H906" s="11">
        <v>10</v>
      </c>
      <c r="I906" s="20" t="s">
        <v>259</v>
      </c>
      <c r="J906" s="11" t="s">
        <v>261</v>
      </c>
      <c r="K906" s="11" t="s">
        <v>4641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45323</v>
      </c>
      <c r="H907" s="11">
        <v>10</v>
      </c>
      <c r="I907" s="20" t="s">
        <v>259</v>
      </c>
      <c r="J907" s="11" t="s">
        <v>261</v>
      </c>
      <c r="K907" s="11" t="s">
        <v>4641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45323</v>
      </c>
      <c r="H908" s="11">
        <v>10</v>
      </c>
      <c r="I908" s="20" t="s">
        <v>259</v>
      </c>
      <c r="J908" s="11" t="s">
        <v>261</v>
      </c>
      <c r="K908" s="11" t="s">
        <v>4641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45323</v>
      </c>
      <c r="H909" s="11">
        <v>10</v>
      </c>
      <c r="I909" s="20" t="s">
        <v>259</v>
      </c>
      <c r="J909" s="11" t="s">
        <v>261</v>
      </c>
      <c r="K909" s="11" t="s">
        <v>4641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45323</v>
      </c>
      <c r="H910" s="11">
        <v>10</v>
      </c>
      <c r="I910" s="20" t="s">
        <v>259</v>
      </c>
      <c r="J910" s="11" t="s">
        <v>261</v>
      </c>
      <c r="K910" s="11" t="s">
        <v>4641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45323</v>
      </c>
      <c r="H911" s="11">
        <v>10</v>
      </c>
      <c r="I911" s="20" t="s">
        <v>259</v>
      </c>
      <c r="J911" s="11" t="s">
        <v>261</v>
      </c>
      <c r="K911" s="11" t="s">
        <v>4641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45323</v>
      </c>
      <c r="H912" s="11">
        <v>10</v>
      </c>
      <c r="I912" s="20" t="s">
        <v>259</v>
      </c>
      <c r="J912" s="11" t="s">
        <v>261</v>
      </c>
      <c r="K912" s="11" t="s">
        <v>4641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45323</v>
      </c>
      <c r="H913" s="11">
        <v>10</v>
      </c>
      <c r="I913" s="20" t="s">
        <v>259</v>
      </c>
      <c r="J913" s="11" t="s">
        <v>261</v>
      </c>
      <c r="K913" s="11" t="s">
        <v>4641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45323</v>
      </c>
      <c r="H914" s="11">
        <v>10</v>
      </c>
      <c r="I914" s="20" t="s">
        <v>259</v>
      </c>
      <c r="J914" s="11" t="s">
        <v>261</v>
      </c>
      <c r="K914" s="11" t="s">
        <v>4641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45323</v>
      </c>
      <c r="H915" s="11">
        <v>10</v>
      </c>
      <c r="I915" s="20" t="s">
        <v>259</v>
      </c>
      <c r="J915" s="11" t="s">
        <v>261</v>
      </c>
      <c r="K915" s="11" t="s">
        <v>4641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45323</v>
      </c>
      <c r="H916" s="11">
        <v>10</v>
      </c>
      <c r="I916" s="20" t="s">
        <v>259</v>
      </c>
      <c r="J916" s="11" t="s">
        <v>261</v>
      </c>
      <c r="K916" s="11" t="s">
        <v>4641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45323</v>
      </c>
      <c r="H917" s="11">
        <v>10</v>
      </c>
      <c r="I917" s="20" t="s">
        <v>259</v>
      </c>
      <c r="J917" s="11" t="s">
        <v>261</v>
      </c>
      <c r="K917" s="11" t="s">
        <v>4641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45323</v>
      </c>
      <c r="H918" s="11">
        <v>10</v>
      </c>
      <c r="I918" s="20" t="s">
        <v>259</v>
      </c>
      <c r="J918" s="11" t="s">
        <v>261</v>
      </c>
      <c r="K918" s="11" t="s">
        <v>4641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45323</v>
      </c>
      <c r="H919" s="11">
        <v>10</v>
      </c>
      <c r="I919" s="20" t="s">
        <v>259</v>
      </c>
      <c r="J919" s="11" t="s">
        <v>261</v>
      </c>
      <c r="K919" s="11" t="s">
        <v>4641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45323</v>
      </c>
      <c r="H920" s="11">
        <v>10</v>
      </c>
      <c r="I920" s="20" t="s">
        <v>259</v>
      </c>
      <c r="J920" s="11" t="s">
        <v>261</v>
      </c>
      <c r="K920" s="11" t="s">
        <v>4641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45323</v>
      </c>
      <c r="H921" s="11">
        <v>10</v>
      </c>
      <c r="I921" s="20" t="s">
        <v>259</v>
      </c>
      <c r="J921" s="11" t="s">
        <v>261</v>
      </c>
      <c r="K921" s="11" t="s">
        <v>4641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45323</v>
      </c>
      <c r="H922" s="11">
        <v>10</v>
      </c>
      <c r="I922" s="20" t="s">
        <v>259</v>
      </c>
      <c r="J922" s="11" t="s">
        <v>261</v>
      </c>
      <c r="K922" s="11" t="s">
        <v>4641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45323</v>
      </c>
      <c r="H923" s="11">
        <v>10</v>
      </c>
      <c r="I923" s="20" t="s">
        <v>259</v>
      </c>
      <c r="J923" s="11" t="s">
        <v>261</v>
      </c>
      <c r="K923" s="11" t="s">
        <v>4641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45323</v>
      </c>
      <c r="H924" s="11">
        <v>10</v>
      </c>
      <c r="I924" s="20" t="s">
        <v>259</v>
      </c>
      <c r="J924" s="11" t="s">
        <v>261</v>
      </c>
      <c r="K924" s="11" t="s">
        <v>4641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45323</v>
      </c>
      <c r="H925" s="11">
        <v>10</v>
      </c>
      <c r="I925" s="20" t="s">
        <v>259</v>
      </c>
      <c r="J925" s="11" t="s">
        <v>261</v>
      </c>
      <c r="K925" s="11" t="s">
        <v>4641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45323</v>
      </c>
      <c r="H926" s="11">
        <v>10</v>
      </c>
      <c r="I926" s="20" t="s">
        <v>259</v>
      </c>
      <c r="J926" s="11" t="s">
        <v>261</v>
      </c>
      <c r="K926" s="11" t="s">
        <v>4641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45323</v>
      </c>
      <c r="H927" s="11">
        <v>10</v>
      </c>
      <c r="I927" s="20" t="s">
        <v>259</v>
      </c>
      <c r="J927" s="11" t="s">
        <v>261</v>
      </c>
      <c r="K927" s="11" t="s">
        <v>4641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45323</v>
      </c>
      <c r="H928" s="11">
        <v>10</v>
      </c>
      <c r="I928" s="20" t="s">
        <v>259</v>
      </c>
      <c r="J928" s="11" t="s">
        <v>261</v>
      </c>
      <c r="K928" s="11" t="s">
        <v>4641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45323</v>
      </c>
      <c r="H929" s="11">
        <v>10</v>
      </c>
      <c r="I929" s="20" t="s">
        <v>259</v>
      </c>
      <c r="J929" s="11" t="s">
        <v>261</v>
      </c>
      <c r="K929" s="11" t="s">
        <v>4641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45323</v>
      </c>
      <c r="H930" s="11">
        <v>10</v>
      </c>
      <c r="I930" s="20" t="s">
        <v>259</v>
      </c>
      <c r="J930" s="11" t="s">
        <v>261</v>
      </c>
      <c r="K930" s="11" t="s">
        <v>4641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45323</v>
      </c>
      <c r="H931" s="11">
        <v>10</v>
      </c>
      <c r="I931" s="20" t="s">
        <v>259</v>
      </c>
      <c r="J931" s="11" t="s">
        <v>261</v>
      </c>
      <c r="K931" s="11" t="s">
        <v>4641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45323</v>
      </c>
      <c r="H932" s="11">
        <v>10</v>
      </c>
      <c r="I932" s="20" t="s">
        <v>259</v>
      </c>
      <c r="J932" s="11" t="s">
        <v>261</v>
      </c>
      <c r="K932" s="11" t="s">
        <v>4641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45323</v>
      </c>
      <c r="H933" s="11">
        <v>10</v>
      </c>
      <c r="I933" s="20" t="s">
        <v>259</v>
      </c>
      <c r="J933" s="11" t="s">
        <v>261</v>
      </c>
      <c r="K933" s="11" t="s">
        <v>4641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45323</v>
      </c>
      <c r="H934" s="11">
        <v>10</v>
      </c>
      <c r="I934" s="20" t="s">
        <v>259</v>
      </c>
      <c r="J934" s="11" t="s">
        <v>261</v>
      </c>
      <c r="K934" s="11" t="s">
        <v>4641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45323</v>
      </c>
      <c r="H935" s="11">
        <v>10</v>
      </c>
      <c r="I935" s="20" t="s">
        <v>259</v>
      </c>
      <c r="J935" s="11" t="s">
        <v>261</v>
      </c>
      <c r="K935" s="11" t="s">
        <v>4641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45323</v>
      </c>
      <c r="H936" s="11">
        <v>10</v>
      </c>
      <c r="I936" s="20" t="s">
        <v>259</v>
      </c>
      <c r="J936" s="11" t="s">
        <v>261</v>
      </c>
      <c r="K936" s="11" t="s">
        <v>4641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45323</v>
      </c>
      <c r="H937" s="11">
        <v>10</v>
      </c>
      <c r="I937" s="20" t="s">
        <v>259</v>
      </c>
      <c r="J937" s="11" t="s">
        <v>261</v>
      </c>
      <c r="K937" s="11" t="s">
        <v>4641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45323</v>
      </c>
      <c r="H938" s="11">
        <v>10</v>
      </c>
      <c r="I938" s="20" t="s">
        <v>259</v>
      </c>
      <c r="J938" s="11" t="s">
        <v>261</v>
      </c>
      <c r="K938" s="11" t="s">
        <v>4641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45323</v>
      </c>
      <c r="H939" s="11">
        <v>10</v>
      </c>
      <c r="I939" s="20" t="s">
        <v>259</v>
      </c>
      <c r="J939" s="11" t="s">
        <v>261</v>
      </c>
      <c r="K939" s="11" t="s">
        <v>4641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45323</v>
      </c>
      <c r="H940" s="11">
        <v>10</v>
      </c>
      <c r="I940" s="20" t="s">
        <v>259</v>
      </c>
      <c r="J940" s="11" t="s">
        <v>261</v>
      </c>
      <c r="K940" s="11" t="s">
        <v>4641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45323</v>
      </c>
      <c r="H941" s="11">
        <v>10</v>
      </c>
      <c r="I941" s="20" t="s">
        <v>259</v>
      </c>
      <c r="J941" s="11" t="s">
        <v>261</v>
      </c>
      <c r="K941" s="11" t="s">
        <v>4641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45323</v>
      </c>
      <c r="H942" s="11">
        <v>10</v>
      </c>
      <c r="I942" s="20" t="s">
        <v>259</v>
      </c>
      <c r="J942" s="11" t="s">
        <v>261</v>
      </c>
      <c r="K942" s="11" t="s">
        <v>4641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45323</v>
      </c>
      <c r="H943" s="11">
        <v>10</v>
      </c>
      <c r="I943" s="20" t="s">
        <v>259</v>
      </c>
      <c r="J943" s="11" t="s">
        <v>261</v>
      </c>
      <c r="K943" s="11" t="s">
        <v>4641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45323</v>
      </c>
      <c r="H944" s="11">
        <v>10</v>
      </c>
      <c r="I944" s="20" t="s">
        <v>259</v>
      </c>
      <c r="J944" s="11" t="s">
        <v>261</v>
      </c>
      <c r="K944" s="11" t="s">
        <v>4641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45323</v>
      </c>
      <c r="H945" s="11">
        <v>10</v>
      </c>
      <c r="I945" s="20" t="s">
        <v>259</v>
      </c>
      <c r="J945" s="11" t="s">
        <v>261</v>
      </c>
      <c r="K945" s="11" t="s">
        <v>4641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45323</v>
      </c>
      <c r="H946" s="11">
        <v>10</v>
      </c>
      <c r="I946" s="20" t="s">
        <v>259</v>
      </c>
      <c r="J946" s="11" t="s">
        <v>261</v>
      </c>
      <c r="K946" s="11" t="s">
        <v>4641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45323</v>
      </c>
      <c r="H947" s="11">
        <v>10</v>
      </c>
      <c r="I947" s="20" t="s">
        <v>259</v>
      </c>
      <c r="J947" s="11" t="s">
        <v>261</v>
      </c>
      <c r="K947" s="11" t="s">
        <v>4641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45323</v>
      </c>
      <c r="H948" s="11">
        <v>10</v>
      </c>
      <c r="I948" s="20" t="s">
        <v>259</v>
      </c>
      <c r="J948" s="11" t="s">
        <v>261</v>
      </c>
      <c r="K948" s="11" t="s">
        <v>4641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45323</v>
      </c>
      <c r="H949" s="11">
        <v>10</v>
      </c>
      <c r="I949" s="20" t="s">
        <v>259</v>
      </c>
      <c r="J949" s="11" t="s">
        <v>261</v>
      </c>
      <c r="K949" s="11" t="s">
        <v>4641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45323</v>
      </c>
      <c r="H950" s="11">
        <v>10</v>
      </c>
      <c r="I950" s="20" t="s">
        <v>259</v>
      </c>
      <c r="J950" s="11" t="s">
        <v>261</v>
      </c>
      <c r="K950" s="11" t="s">
        <v>4641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45323</v>
      </c>
      <c r="H951" s="11">
        <v>10</v>
      </c>
      <c r="I951" s="20" t="s">
        <v>259</v>
      </c>
      <c r="J951" s="11" t="s">
        <v>261</v>
      </c>
      <c r="K951" s="11" t="s">
        <v>4641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45323</v>
      </c>
      <c r="H952" s="11">
        <v>10</v>
      </c>
      <c r="I952" s="20" t="s">
        <v>259</v>
      </c>
      <c r="J952" s="11" t="s">
        <v>261</v>
      </c>
      <c r="K952" s="11" t="s">
        <v>4641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45323</v>
      </c>
      <c r="H953" s="11">
        <v>10</v>
      </c>
      <c r="I953" s="20" t="s">
        <v>259</v>
      </c>
      <c r="J953" s="11" t="s">
        <v>261</v>
      </c>
      <c r="K953" s="11" t="s">
        <v>4641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45323</v>
      </c>
      <c r="H954" s="11">
        <v>10</v>
      </c>
      <c r="I954" s="20" t="s">
        <v>259</v>
      </c>
      <c r="J954" s="11" t="s">
        <v>261</v>
      </c>
      <c r="K954" s="11" t="s">
        <v>4641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45323</v>
      </c>
      <c r="H955" s="11">
        <v>10</v>
      </c>
      <c r="I955" s="20" t="s">
        <v>259</v>
      </c>
      <c r="J955" s="11" t="s">
        <v>261</v>
      </c>
      <c r="K955" s="11" t="s">
        <v>4641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45323</v>
      </c>
      <c r="H956" s="11">
        <v>10</v>
      </c>
      <c r="I956" s="20" t="s">
        <v>259</v>
      </c>
      <c r="J956" s="11" t="s">
        <v>261</v>
      </c>
      <c r="K956" s="11" t="s">
        <v>4641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45323</v>
      </c>
      <c r="H957" s="11">
        <v>10</v>
      </c>
      <c r="I957" s="20" t="s">
        <v>259</v>
      </c>
      <c r="J957" s="11" t="s">
        <v>261</v>
      </c>
      <c r="K957" s="11" t="s">
        <v>4641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45323</v>
      </c>
      <c r="H958" s="11">
        <v>10</v>
      </c>
      <c r="I958" s="20" t="s">
        <v>259</v>
      </c>
      <c r="J958" s="11" t="s">
        <v>261</v>
      </c>
      <c r="K958" s="11" t="s">
        <v>4641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45323</v>
      </c>
      <c r="H959" s="11">
        <v>10</v>
      </c>
      <c r="I959" s="20" t="s">
        <v>259</v>
      </c>
      <c r="J959" s="11" t="s">
        <v>261</v>
      </c>
      <c r="K959" s="11" t="s">
        <v>4641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45323</v>
      </c>
      <c r="H960" s="11">
        <v>10</v>
      </c>
      <c r="I960" s="20" t="s">
        <v>259</v>
      </c>
      <c r="J960" s="11" t="s">
        <v>261</v>
      </c>
      <c r="K960" s="11" t="s">
        <v>4641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45323</v>
      </c>
      <c r="H961" s="11">
        <v>10</v>
      </c>
      <c r="I961" s="20" t="s">
        <v>259</v>
      </c>
      <c r="J961" s="11" t="s">
        <v>261</v>
      </c>
      <c r="K961" s="11" t="s">
        <v>4641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45323</v>
      </c>
      <c r="H962" s="11">
        <v>10</v>
      </c>
      <c r="I962" s="20" t="s">
        <v>259</v>
      </c>
      <c r="J962" s="11" t="s">
        <v>261</v>
      </c>
      <c r="K962" s="11" t="s">
        <v>4641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45323</v>
      </c>
      <c r="H963" s="11">
        <v>10</v>
      </c>
      <c r="I963" s="20" t="s">
        <v>259</v>
      </c>
      <c r="J963" s="11" t="s">
        <v>261</v>
      </c>
      <c r="K963" s="11" t="s">
        <v>4641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45323</v>
      </c>
      <c r="H964" s="11">
        <v>10</v>
      </c>
      <c r="I964" s="20" t="s">
        <v>259</v>
      </c>
      <c r="J964" s="11" t="s">
        <v>261</v>
      </c>
      <c r="K964" s="11" t="s">
        <v>4641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45323</v>
      </c>
      <c r="H965" s="11">
        <v>10</v>
      </c>
      <c r="I965" s="20" t="s">
        <v>259</v>
      </c>
      <c r="J965" s="11" t="s">
        <v>261</v>
      </c>
      <c r="K965" s="11" t="s">
        <v>4641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45323</v>
      </c>
      <c r="H966" s="11">
        <v>10</v>
      </c>
      <c r="I966" s="20" t="s">
        <v>259</v>
      </c>
      <c r="J966" s="11" t="s">
        <v>261</v>
      </c>
      <c r="K966" s="11" t="s">
        <v>4641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45323</v>
      </c>
      <c r="H967" s="11">
        <v>10</v>
      </c>
      <c r="I967" s="20" t="s">
        <v>259</v>
      </c>
      <c r="J967" s="11" t="s">
        <v>261</v>
      </c>
      <c r="K967" s="11" t="s">
        <v>4641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45323</v>
      </c>
      <c r="H968" s="11">
        <v>10</v>
      </c>
      <c r="I968" s="20" t="s">
        <v>259</v>
      </c>
      <c r="J968" s="11" t="s">
        <v>261</v>
      </c>
      <c r="K968" s="11" t="s">
        <v>4641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45323</v>
      </c>
      <c r="H969" s="11">
        <v>10</v>
      </c>
      <c r="I969" s="20" t="s">
        <v>259</v>
      </c>
      <c r="J969" s="11" t="s">
        <v>261</v>
      </c>
      <c r="K969" s="11" t="s">
        <v>4641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45323</v>
      </c>
      <c r="H970" s="11">
        <v>10</v>
      </c>
      <c r="I970" s="20" t="s">
        <v>259</v>
      </c>
      <c r="J970" s="11" t="s">
        <v>261</v>
      </c>
      <c r="K970" s="11" t="s">
        <v>4641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45323</v>
      </c>
      <c r="H971" s="11">
        <v>10</v>
      </c>
      <c r="I971" s="20" t="s">
        <v>259</v>
      </c>
      <c r="J971" s="11" t="s">
        <v>261</v>
      </c>
      <c r="K971" s="11" t="s">
        <v>4641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45323</v>
      </c>
      <c r="H972" s="11">
        <v>10</v>
      </c>
      <c r="I972" s="20" t="s">
        <v>259</v>
      </c>
      <c r="J972" s="11" t="s">
        <v>261</v>
      </c>
      <c r="K972" s="11" t="s">
        <v>4641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45323</v>
      </c>
      <c r="H973" s="11">
        <v>10</v>
      </c>
      <c r="I973" s="20" t="s">
        <v>259</v>
      </c>
      <c r="J973" s="11" t="s">
        <v>261</v>
      </c>
      <c r="K973" s="11" t="s">
        <v>4641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45323</v>
      </c>
      <c r="H974" s="11">
        <v>10</v>
      </c>
      <c r="I974" s="20" t="s">
        <v>259</v>
      </c>
      <c r="J974" s="11" t="s">
        <v>261</v>
      </c>
      <c r="K974" s="11" t="s">
        <v>4641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45323</v>
      </c>
      <c r="H975" s="11">
        <v>10</v>
      </c>
      <c r="I975" s="20" t="s">
        <v>259</v>
      </c>
      <c r="J975" s="11" t="s">
        <v>261</v>
      </c>
      <c r="K975" s="11" t="s">
        <v>4641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45323</v>
      </c>
      <c r="H976" s="11">
        <v>10</v>
      </c>
      <c r="I976" s="20" t="s">
        <v>259</v>
      </c>
      <c r="J976" s="11" t="s">
        <v>261</v>
      </c>
      <c r="K976" s="11" t="s">
        <v>4641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45323</v>
      </c>
      <c r="H977" s="11">
        <v>10</v>
      </c>
      <c r="I977" s="20" t="s">
        <v>259</v>
      </c>
      <c r="J977" s="11" t="s">
        <v>261</v>
      </c>
      <c r="K977" s="11" t="s">
        <v>4641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45323</v>
      </c>
      <c r="H978" s="11">
        <v>10</v>
      </c>
      <c r="I978" s="20" t="s">
        <v>259</v>
      </c>
      <c r="J978" s="11" t="s">
        <v>261</v>
      </c>
      <c r="K978" s="11" t="s">
        <v>4641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45323</v>
      </c>
      <c r="H979" s="11">
        <v>10</v>
      </c>
      <c r="I979" s="20" t="s">
        <v>259</v>
      </c>
      <c r="J979" s="11" t="s">
        <v>261</v>
      </c>
      <c r="K979" s="11" t="s">
        <v>4641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45323</v>
      </c>
      <c r="H980" s="11">
        <v>10</v>
      </c>
      <c r="I980" s="20" t="s">
        <v>259</v>
      </c>
      <c r="J980" s="11" t="s">
        <v>261</v>
      </c>
      <c r="K980" s="11" t="s">
        <v>4641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45323</v>
      </c>
      <c r="H981" s="11">
        <v>10</v>
      </c>
      <c r="I981" s="20" t="s">
        <v>259</v>
      </c>
      <c r="J981" s="11" t="s">
        <v>261</v>
      </c>
      <c r="K981" s="11" t="s">
        <v>4641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45323</v>
      </c>
      <c r="H982" s="11">
        <v>10</v>
      </c>
      <c r="I982" s="20" t="s">
        <v>259</v>
      </c>
      <c r="J982" s="11" t="s">
        <v>261</v>
      </c>
      <c r="K982" s="11" t="s">
        <v>4641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45323</v>
      </c>
      <c r="H983" s="11">
        <v>10</v>
      </c>
      <c r="I983" s="20" t="s">
        <v>259</v>
      </c>
      <c r="J983" s="11" t="s">
        <v>261</v>
      </c>
      <c r="K983" s="11" t="s">
        <v>4641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45323</v>
      </c>
      <c r="H984" s="11">
        <v>10</v>
      </c>
      <c r="I984" s="20" t="s">
        <v>259</v>
      </c>
      <c r="J984" s="11" t="s">
        <v>261</v>
      </c>
      <c r="K984" s="11" t="s">
        <v>4641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45323</v>
      </c>
      <c r="H985" s="11">
        <v>10</v>
      </c>
      <c r="I985" s="20" t="s">
        <v>259</v>
      </c>
      <c r="J985" s="11" t="s">
        <v>261</v>
      </c>
      <c r="K985" s="11" t="s">
        <v>4641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45323</v>
      </c>
      <c r="H986" s="11">
        <v>10</v>
      </c>
      <c r="I986" s="20" t="s">
        <v>259</v>
      </c>
      <c r="J986" s="11" t="s">
        <v>261</v>
      </c>
      <c r="K986" s="11" t="s">
        <v>4641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45323</v>
      </c>
      <c r="H987" s="11">
        <v>10</v>
      </c>
      <c r="I987" s="20" t="s">
        <v>259</v>
      </c>
      <c r="J987" s="11" t="s">
        <v>261</v>
      </c>
      <c r="K987" s="11" t="s">
        <v>4641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45323</v>
      </c>
      <c r="H988" s="11">
        <v>10</v>
      </c>
      <c r="I988" s="20" t="s">
        <v>259</v>
      </c>
      <c r="J988" s="11" t="s">
        <v>261</v>
      </c>
      <c r="K988" s="11" t="s">
        <v>4641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45323</v>
      </c>
      <c r="H989" s="11">
        <v>10</v>
      </c>
      <c r="I989" s="20" t="s">
        <v>259</v>
      </c>
      <c r="J989" s="11" t="s">
        <v>261</v>
      </c>
      <c r="K989" s="11" t="s">
        <v>4641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45323</v>
      </c>
      <c r="H990" s="11">
        <v>10</v>
      </c>
      <c r="I990" s="20" t="s">
        <v>259</v>
      </c>
      <c r="J990" s="11" t="s">
        <v>261</v>
      </c>
      <c r="K990" s="11" t="s">
        <v>4641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45323</v>
      </c>
      <c r="H991" s="11">
        <v>10</v>
      </c>
      <c r="I991" s="20" t="s">
        <v>259</v>
      </c>
      <c r="J991" s="11" t="s">
        <v>261</v>
      </c>
      <c r="K991" s="11" t="s">
        <v>4641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45323</v>
      </c>
      <c r="H992" s="11">
        <v>10</v>
      </c>
      <c r="I992" s="20" t="s">
        <v>259</v>
      </c>
      <c r="J992" s="11" t="s">
        <v>261</v>
      </c>
      <c r="K992" s="11" t="s">
        <v>4641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45323</v>
      </c>
      <c r="H993" s="11">
        <v>10</v>
      </c>
      <c r="I993" s="20" t="s">
        <v>259</v>
      </c>
      <c r="J993" s="11" t="s">
        <v>261</v>
      </c>
      <c r="K993" s="11" t="s">
        <v>4641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45323</v>
      </c>
      <c r="H994" s="11">
        <v>10</v>
      </c>
      <c r="I994" s="20" t="s">
        <v>259</v>
      </c>
      <c r="J994" s="11" t="s">
        <v>261</v>
      </c>
      <c r="K994" s="11" t="s">
        <v>4641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45323</v>
      </c>
      <c r="H995" s="11">
        <v>10</v>
      </c>
      <c r="I995" s="20" t="s">
        <v>259</v>
      </c>
      <c r="J995" s="11" t="s">
        <v>261</v>
      </c>
      <c r="K995" s="11" t="s">
        <v>4641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45323</v>
      </c>
      <c r="H996" s="11">
        <v>10</v>
      </c>
      <c r="I996" s="20" t="s">
        <v>259</v>
      </c>
      <c r="J996" s="11" t="s">
        <v>261</v>
      </c>
      <c r="K996" s="11" t="s">
        <v>4641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45323</v>
      </c>
      <c r="H997" s="11">
        <v>10</v>
      </c>
      <c r="I997" s="20" t="s">
        <v>259</v>
      </c>
      <c r="J997" s="11" t="s">
        <v>261</v>
      </c>
      <c r="K997" s="11" t="s">
        <v>4641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45323</v>
      </c>
      <c r="H998" s="11">
        <v>10</v>
      </c>
      <c r="I998" s="20" t="s">
        <v>259</v>
      </c>
      <c r="J998" s="11" t="s">
        <v>261</v>
      </c>
      <c r="K998" s="11" t="s">
        <v>4641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45323</v>
      </c>
      <c r="H999" s="11">
        <v>10</v>
      </c>
      <c r="I999" s="20" t="s">
        <v>259</v>
      </c>
      <c r="J999" s="11" t="s">
        <v>261</v>
      </c>
      <c r="K999" s="11" t="s">
        <v>4641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45323</v>
      </c>
      <c r="H1000" s="11">
        <v>10</v>
      </c>
      <c r="I1000" s="20" t="s">
        <v>259</v>
      </c>
      <c r="J1000" s="11" t="s">
        <v>261</v>
      </c>
      <c r="K1000" s="11" t="s">
        <v>4641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45323</v>
      </c>
      <c r="H1001" s="11">
        <v>10</v>
      </c>
      <c r="I1001" s="20" t="s">
        <v>259</v>
      </c>
      <c r="J1001" s="11" t="s">
        <v>261</v>
      </c>
      <c r="K1001" s="11" t="s">
        <v>4641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45323</v>
      </c>
      <c r="H1002" s="11">
        <v>10</v>
      </c>
      <c r="I1002" s="20" t="s">
        <v>259</v>
      </c>
      <c r="J1002" s="11" t="s">
        <v>261</v>
      </c>
      <c r="K1002" s="11" t="s">
        <v>4641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45323</v>
      </c>
      <c r="H1003" s="11">
        <v>10</v>
      </c>
      <c r="I1003" s="20" t="s">
        <v>259</v>
      </c>
      <c r="J1003" s="11" t="s">
        <v>261</v>
      </c>
      <c r="K1003" s="11" t="s">
        <v>4641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45323</v>
      </c>
      <c r="H1004" s="11">
        <v>10</v>
      </c>
      <c r="I1004" s="20" t="s">
        <v>259</v>
      </c>
      <c r="J1004" s="11" t="s">
        <v>261</v>
      </c>
      <c r="K1004" s="11" t="s">
        <v>4641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45323</v>
      </c>
      <c r="H1005" s="11">
        <v>10</v>
      </c>
      <c r="I1005" s="20" t="s">
        <v>259</v>
      </c>
      <c r="J1005" s="11" t="s">
        <v>261</v>
      </c>
      <c r="K1005" s="11" t="s">
        <v>4641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45323</v>
      </c>
      <c r="H1006" s="11">
        <v>10</v>
      </c>
      <c r="I1006" s="20" t="s">
        <v>259</v>
      </c>
      <c r="J1006" s="11" t="s">
        <v>261</v>
      </c>
      <c r="K1006" s="11" t="s">
        <v>4641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45323</v>
      </c>
      <c r="H1007" s="11">
        <v>10</v>
      </c>
      <c r="I1007" s="20" t="s">
        <v>259</v>
      </c>
      <c r="J1007" s="11" t="s">
        <v>261</v>
      </c>
      <c r="K1007" s="11" t="s">
        <v>4641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45323</v>
      </c>
      <c r="H1008" s="11">
        <v>10</v>
      </c>
      <c r="I1008" s="20" t="s">
        <v>259</v>
      </c>
      <c r="J1008" s="11" t="s">
        <v>261</v>
      </c>
      <c r="K1008" s="11" t="s">
        <v>4641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45323</v>
      </c>
      <c r="H1009" s="11">
        <v>10</v>
      </c>
      <c r="I1009" s="20" t="s">
        <v>259</v>
      </c>
      <c r="J1009" s="11" t="s">
        <v>261</v>
      </c>
      <c r="K1009" s="11" t="s">
        <v>4641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45323</v>
      </c>
      <c r="H1010" s="11">
        <v>10</v>
      </c>
      <c r="I1010" s="20" t="s">
        <v>259</v>
      </c>
      <c r="J1010" s="11" t="s">
        <v>261</v>
      </c>
      <c r="K1010" s="11" t="s">
        <v>4641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45323</v>
      </c>
      <c r="H1011" s="11">
        <v>10</v>
      </c>
      <c r="I1011" s="20" t="s">
        <v>259</v>
      </c>
      <c r="J1011" s="11" t="s">
        <v>261</v>
      </c>
      <c r="K1011" s="11" t="s">
        <v>4641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45323</v>
      </c>
      <c r="H1012" s="11">
        <v>10</v>
      </c>
      <c r="I1012" s="20" t="s">
        <v>259</v>
      </c>
      <c r="J1012" s="11" t="s">
        <v>261</v>
      </c>
      <c r="K1012" s="11" t="s">
        <v>4641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45323</v>
      </c>
      <c r="H1013" s="11">
        <v>10</v>
      </c>
      <c r="I1013" s="20" t="s">
        <v>259</v>
      </c>
      <c r="J1013" s="11" t="s">
        <v>261</v>
      </c>
      <c r="K1013" s="11" t="s">
        <v>4641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45323</v>
      </c>
      <c r="H1014" s="11">
        <v>10</v>
      </c>
      <c r="I1014" s="20" t="s">
        <v>259</v>
      </c>
      <c r="J1014" s="11" t="s">
        <v>261</v>
      </c>
      <c r="K1014" s="11" t="s">
        <v>4641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45323</v>
      </c>
      <c r="H1015" s="11">
        <v>10</v>
      </c>
      <c r="I1015" s="20" t="s">
        <v>259</v>
      </c>
      <c r="J1015" s="11" t="s">
        <v>261</v>
      </c>
      <c r="K1015" s="11" t="s">
        <v>4641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45323</v>
      </c>
      <c r="H1016" s="11">
        <v>10</v>
      </c>
      <c r="I1016" s="20" t="s">
        <v>259</v>
      </c>
      <c r="J1016" s="11" t="s">
        <v>261</v>
      </c>
      <c r="K1016" s="11" t="s">
        <v>4641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45323</v>
      </c>
      <c r="H1017" s="11">
        <v>10</v>
      </c>
      <c r="I1017" s="20" t="s">
        <v>259</v>
      </c>
      <c r="J1017" s="11" t="s">
        <v>261</v>
      </c>
      <c r="K1017" s="11" t="s">
        <v>4641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45323</v>
      </c>
      <c r="H1018" s="11">
        <v>10</v>
      </c>
      <c r="I1018" s="20" t="s">
        <v>259</v>
      </c>
      <c r="J1018" s="11" t="s">
        <v>261</v>
      </c>
      <c r="K1018" s="11" t="s">
        <v>4641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45323</v>
      </c>
      <c r="H1019" s="11">
        <v>10</v>
      </c>
      <c r="I1019" s="20" t="s">
        <v>259</v>
      </c>
      <c r="J1019" s="11" t="s">
        <v>261</v>
      </c>
      <c r="K1019" s="11" t="s">
        <v>4641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45323</v>
      </c>
      <c r="H1020" s="11">
        <v>10</v>
      </c>
      <c r="I1020" s="20" t="s">
        <v>259</v>
      </c>
      <c r="J1020" s="11" t="s">
        <v>261</v>
      </c>
      <c r="K1020" s="11" t="s">
        <v>4641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45323</v>
      </c>
      <c r="H1021" s="11">
        <v>10</v>
      </c>
      <c r="I1021" s="20" t="s">
        <v>259</v>
      </c>
      <c r="J1021" s="11" t="s">
        <v>261</v>
      </c>
      <c r="K1021" s="11" t="s">
        <v>4641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45323</v>
      </c>
      <c r="H1022" s="11">
        <v>10</v>
      </c>
      <c r="I1022" s="20" t="s">
        <v>259</v>
      </c>
      <c r="J1022" s="11" t="s">
        <v>261</v>
      </c>
      <c r="K1022" s="11" t="s">
        <v>4641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45323</v>
      </c>
      <c r="H1023" s="11">
        <v>10</v>
      </c>
      <c r="I1023" s="20" t="s">
        <v>259</v>
      </c>
      <c r="J1023" s="11" t="s">
        <v>261</v>
      </c>
      <c r="K1023" s="11" t="s">
        <v>4641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45323</v>
      </c>
      <c r="H1024" s="11">
        <v>10</v>
      </c>
      <c r="I1024" s="20" t="s">
        <v>259</v>
      </c>
      <c r="J1024" s="11" t="s">
        <v>261</v>
      </c>
      <c r="K1024" s="11" t="s">
        <v>4641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45323</v>
      </c>
      <c r="H1025" s="11">
        <v>10</v>
      </c>
      <c r="I1025" s="20" t="s">
        <v>259</v>
      </c>
      <c r="J1025" s="11" t="s">
        <v>261</v>
      </c>
      <c r="K1025" s="11" t="s">
        <v>4641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45323</v>
      </c>
      <c r="H1026" s="11">
        <v>10</v>
      </c>
      <c r="I1026" s="20" t="s">
        <v>259</v>
      </c>
      <c r="J1026" s="11" t="s">
        <v>261</v>
      </c>
      <c r="K1026" s="11" t="s">
        <v>4641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45323</v>
      </c>
      <c r="H1027" s="11">
        <v>10</v>
      </c>
      <c r="I1027" s="20" t="s">
        <v>259</v>
      </c>
      <c r="J1027" s="11" t="s">
        <v>261</v>
      </c>
      <c r="K1027" s="11" t="s">
        <v>4641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45323</v>
      </c>
      <c r="H1028" s="11">
        <v>10</v>
      </c>
      <c r="I1028" s="20" t="s">
        <v>259</v>
      </c>
      <c r="J1028" s="11" t="s">
        <v>261</v>
      </c>
      <c r="K1028" s="11" t="s">
        <v>4641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45323</v>
      </c>
      <c r="H1029" s="11">
        <v>10</v>
      </c>
      <c r="I1029" s="20" t="s">
        <v>259</v>
      </c>
      <c r="J1029" s="11" t="s">
        <v>261</v>
      </c>
      <c r="K1029" s="11" t="s">
        <v>4641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45323</v>
      </c>
      <c r="H1030" s="11">
        <v>10</v>
      </c>
      <c r="I1030" s="20" t="s">
        <v>259</v>
      </c>
      <c r="J1030" s="11" t="s">
        <v>261</v>
      </c>
      <c r="K1030" s="11" t="s">
        <v>4641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45323</v>
      </c>
      <c r="H1031" s="11">
        <v>10</v>
      </c>
      <c r="I1031" s="20" t="s">
        <v>259</v>
      </c>
      <c r="J1031" s="11" t="s">
        <v>261</v>
      </c>
      <c r="K1031" s="11" t="s">
        <v>4641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45323</v>
      </c>
      <c r="H1032" s="11">
        <v>10</v>
      </c>
      <c r="I1032" s="20" t="s">
        <v>259</v>
      </c>
      <c r="J1032" s="11" t="s">
        <v>261</v>
      </c>
      <c r="K1032" s="11" t="s">
        <v>4641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45323</v>
      </c>
      <c r="H1033" s="11">
        <v>10</v>
      </c>
      <c r="I1033" s="20" t="s">
        <v>259</v>
      </c>
      <c r="J1033" s="11" t="s">
        <v>261</v>
      </c>
      <c r="K1033" s="11" t="s">
        <v>4641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45323</v>
      </c>
      <c r="H1034" s="11">
        <v>10</v>
      </c>
      <c r="I1034" s="20" t="s">
        <v>259</v>
      </c>
      <c r="J1034" s="11" t="s">
        <v>261</v>
      </c>
      <c r="K1034" s="11" t="s">
        <v>4641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45323</v>
      </c>
      <c r="H1035" s="11">
        <v>10</v>
      </c>
      <c r="I1035" s="20" t="s">
        <v>259</v>
      </c>
      <c r="J1035" s="11" t="s">
        <v>261</v>
      </c>
      <c r="K1035" s="11" t="s">
        <v>4641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45323</v>
      </c>
      <c r="H1036" s="11">
        <v>10</v>
      </c>
      <c r="I1036" s="20" t="s">
        <v>259</v>
      </c>
      <c r="J1036" s="11" t="s">
        <v>261</v>
      </c>
      <c r="K1036" s="11" t="s">
        <v>4641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45323</v>
      </c>
      <c r="H1037" s="11">
        <v>10</v>
      </c>
      <c r="I1037" s="20" t="s">
        <v>259</v>
      </c>
      <c r="J1037" s="11" t="s">
        <v>261</v>
      </c>
      <c r="K1037" s="11" t="s">
        <v>4641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45323</v>
      </c>
      <c r="H1038" s="11">
        <v>10</v>
      </c>
      <c r="I1038" s="20" t="s">
        <v>259</v>
      </c>
      <c r="J1038" s="11" t="s">
        <v>261</v>
      </c>
      <c r="K1038" s="11" t="s">
        <v>4641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45323</v>
      </c>
      <c r="H1039" s="11">
        <v>10</v>
      </c>
      <c r="I1039" s="20" t="s">
        <v>259</v>
      </c>
      <c r="J1039" s="11" t="s">
        <v>261</v>
      </c>
      <c r="K1039" s="11" t="s">
        <v>4641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45323</v>
      </c>
      <c r="H1040" s="11">
        <v>10</v>
      </c>
      <c r="I1040" s="20" t="s">
        <v>259</v>
      </c>
      <c r="J1040" s="11" t="s">
        <v>261</v>
      </c>
      <c r="K1040" s="11" t="s">
        <v>4641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45323</v>
      </c>
      <c r="H1041" s="11">
        <v>10</v>
      </c>
      <c r="I1041" s="20" t="s">
        <v>259</v>
      </c>
      <c r="J1041" s="11" t="s">
        <v>261</v>
      </c>
      <c r="K1041" s="11" t="s">
        <v>4641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45323</v>
      </c>
      <c r="H1042" s="11">
        <v>10</v>
      </c>
      <c r="I1042" s="20" t="s">
        <v>259</v>
      </c>
      <c r="J1042" s="11" t="s">
        <v>261</v>
      </c>
      <c r="K1042" s="11" t="s">
        <v>4641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45323</v>
      </c>
      <c r="H1043" s="11">
        <v>10</v>
      </c>
      <c r="I1043" s="20" t="s">
        <v>259</v>
      </c>
      <c r="J1043" s="11" t="s">
        <v>261</v>
      </c>
      <c r="K1043" s="11" t="s">
        <v>4641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45323</v>
      </c>
      <c r="H1044" s="11">
        <v>10</v>
      </c>
      <c r="I1044" s="20" t="s">
        <v>259</v>
      </c>
      <c r="J1044" s="11" t="s">
        <v>261</v>
      </c>
      <c r="K1044" s="11" t="s">
        <v>4641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45323</v>
      </c>
      <c r="H1045" s="11">
        <v>10</v>
      </c>
      <c r="I1045" s="20" t="s">
        <v>259</v>
      </c>
      <c r="J1045" s="11" t="s">
        <v>261</v>
      </c>
      <c r="K1045" s="11" t="s">
        <v>4641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45323</v>
      </c>
      <c r="H1046" s="11">
        <v>10</v>
      </c>
      <c r="I1046" s="20" t="s">
        <v>259</v>
      </c>
      <c r="J1046" s="11" t="s">
        <v>261</v>
      </c>
      <c r="K1046" s="11" t="s">
        <v>4641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45323</v>
      </c>
      <c r="H1047" s="11">
        <v>10</v>
      </c>
      <c r="I1047" s="20" t="s">
        <v>259</v>
      </c>
      <c r="J1047" s="11" t="s">
        <v>261</v>
      </c>
      <c r="K1047" s="11" t="s">
        <v>4641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45323</v>
      </c>
      <c r="H1048" s="11">
        <v>10</v>
      </c>
      <c r="I1048" s="20" t="s">
        <v>259</v>
      </c>
      <c r="J1048" s="11" t="s">
        <v>261</v>
      </c>
      <c r="K1048" s="11" t="s">
        <v>4641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45323</v>
      </c>
      <c r="H1049" s="11">
        <v>10</v>
      </c>
      <c r="I1049" s="20" t="s">
        <v>259</v>
      </c>
      <c r="J1049" s="11" t="s">
        <v>261</v>
      </c>
      <c r="K1049" s="11" t="s">
        <v>4641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45323</v>
      </c>
      <c r="H1050" s="11">
        <v>10</v>
      </c>
      <c r="I1050" s="20" t="s">
        <v>259</v>
      </c>
      <c r="J1050" s="11" t="s">
        <v>261</v>
      </c>
      <c r="K1050" s="11" t="s">
        <v>4641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45323</v>
      </c>
      <c r="H1051" s="11">
        <v>10</v>
      </c>
      <c r="I1051" s="20" t="s">
        <v>259</v>
      </c>
      <c r="J1051" s="11" t="s">
        <v>261</v>
      </c>
      <c r="K1051" s="11" t="s">
        <v>4641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45323</v>
      </c>
      <c r="H1052" s="11">
        <v>10</v>
      </c>
      <c r="I1052" s="20" t="s">
        <v>259</v>
      </c>
      <c r="J1052" s="11" t="s">
        <v>261</v>
      </c>
      <c r="K1052" s="11" t="s">
        <v>4641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45323</v>
      </c>
      <c r="H1053" s="11">
        <v>10</v>
      </c>
      <c r="I1053" s="20" t="s">
        <v>259</v>
      </c>
      <c r="J1053" s="11" t="s">
        <v>261</v>
      </c>
      <c r="K1053" s="11" t="s">
        <v>4641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45323</v>
      </c>
      <c r="H1054" s="11">
        <v>10</v>
      </c>
      <c r="I1054" s="20" t="s">
        <v>259</v>
      </c>
      <c r="J1054" s="11" t="s">
        <v>261</v>
      </c>
      <c r="K1054" s="11" t="s">
        <v>4641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45323</v>
      </c>
      <c r="H1055" s="11">
        <v>10</v>
      </c>
      <c r="I1055" s="20" t="s">
        <v>259</v>
      </c>
      <c r="J1055" s="11" t="s">
        <v>261</v>
      </c>
      <c r="K1055" s="11" t="s">
        <v>4641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45323</v>
      </c>
      <c r="H1056" s="11">
        <v>10</v>
      </c>
      <c r="I1056" s="20" t="s">
        <v>259</v>
      </c>
      <c r="J1056" s="11" t="s">
        <v>261</v>
      </c>
      <c r="K1056" s="11" t="s">
        <v>4641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45323</v>
      </c>
      <c r="H1057" s="11">
        <v>10</v>
      </c>
      <c r="I1057" s="20" t="s">
        <v>259</v>
      </c>
      <c r="J1057" s="11" t="s">
        <v>261</v>
      </c>
      <c r="K1057" s="11" t="s">
        <v>4641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45323</v>
      </c>
      <c r="H1058" s="11">
        <v>10</v>
      </c>
      <c r="I1058" s="20" t="s">
        <v>259</v>
      </c>
      <c r="J1058" s="11" t="s">
        <v>261</v>
      </c>
      <c r="K1058" s="11" t="s">
        <v>4641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45323</v>
      </c>
      <c r="H1059" s="11">
        <v>10</v>
      </c>
      <c r="I1059" s="20" t="s">
        <v>259</v>
      </c>
      <c r="J1059" s="11" t="s">
        <v>261</v>
      </c>
      <c r="K1059" s="11" t="s">
        <v>4641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45323</v>
      </c>
      <c r="H1060" s="11">
        <v>10</v>
      </c>
      <c r="I1060" s="20" t="s">
        <v>259</v>
      </c>
      <c r="J1060" s="11" t="s">
        <v>261</v>
      </c>
      <c r="K1060" s="11" t="s">
        <v>4641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45323</v>
      </c>
      <c r="H1061" s="11">
        <v>10</v>
      </c>
      <c r="I1061" s="20" t="s">
        <v>259</v>
      </c>
      <c r="J1061" s="11" t="s">
        <v>261</v>
      </c>
      <c r="K1061" s="11" t="s">
        <v>4641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45323</v>
      </c>
      <c r="H1062" s="11">
        <v>10</v>
      </c>
      <c r="I1062" s="20" t="s">
        <v>259</v>
      </c>
      <c r="J1062" s="11" t="s">
        <v>261</v>
      </c>
      <c r="K1062" s="11" t="s">
        <v>4641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45323</v>
      </c>
      <c r="H1063" s="11">
        <v>10</v>
      </c>
      <c r="I1063" s="20" t="s">
        <v>259</v>
      </c>
      <c r="J1063" s="11" t="s">
        <v>261</v>
      </c>
      <c r="K1063" s="11" t="s">
        <v>4641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45323</v>
      </c>
      <c r="H1064" s="11">
        <v>10</v>
      </c>
      <c r="I1064" s="20" t="s">
        <v>259</v>
      </c>
      <c r="J1064" s="11" t="s">
        <v>261</v>
      </c>
      <c r="K1064" s="11" t="s">
        <v>4641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45323</v>
      </c>
      <c r="H1065" s="11">
        <v>10</v>
      </c>
      <c r="I1065" s="20" t="s">
        <v>259</v>
      </c>
      <c r="J1065" s="11" t="s">
        <v>261</v>
      </c>
      <c r="K1065" s="11" t="s">
        <v>4641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45323</v>
      </c>
      <c r="H1066" s="11">
        <v>10</v>
      </c>
      <c r="I1066" s="20" t="s">
        <v>259</v>
      </c>
      <c r="J1066" s="11" t="s">
        <v>261</v>
      </c>
      <c r="K1066" s="11" t="s">
        <v>4641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45323</v>
      </c>
      <c r="H1067" s="11">
        <v>10</v>
      </c>
      <c r="I1067" s="20" t="s">
        <v>259</v>
      </c>
      <c r="J1067" s="11" t="s">
        <v>261</v>
      </c>
      <c r="K1067" s="11" t="s">
        <v>4641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45323</v>
      </c>
      <c r="H1068" s="11">
        <v>10</v>
      </c>
      <c r="I1068" s="20" t="s">
        <v>259</v>
      </c>
      <c r="J1068" s="11" t="s">
        <v>261</v>
      </c>
      <c r="K1068" s="11" t="s">
        <v>4641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45323</v>
      </c>
      <c r="H1069" s="11">
        <v>10</v>
      </c>
      <c r="I1069" s="20" t="s">
        <v>259</v>
      </c>
      <c r="J1069" s="11" t="s">
        <v>261</v>
      </c>
      <c r="K1069" s="11" t="s">
        <v>4641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45323</v>
      </c>
      <c r="H1070" s="11">
        <v>10</v>
      </c>
      <c r="I1070" s="20" t="s">
        <v>259</v>
      </c>
      <c r="J1070" s="11" t="s">
        <v>261</v>
      </c>
      <c r="K1070" s="11" t="s">
        <v>4641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45323</v>
      </c>
      <c r="H1071" s="11">
        <v>10</v>
      </c>
      <c r="I1071" s="20" t="s">
        <v>259</v>
      </c>
      <c r="J1071" s="11" t="s">
        <v>261</v>
      </c>
      <c r="K1071" s="11" t="s">
        <v>4641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45323</v>
      </c>
      <c r="H1072" s="11">
        <v>10</v>
      </c>
      <c r="I1072" s="20" t="s">
        <v>259</v>
      </c>
      <c r="J1072" s="11" t="s">
        <v>261</v>
      </c>
      <c r="K1072" s="11" t="s">
        <v>4641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45323</v>
      </c>
      <c r="H1073" s="11">
        <v>10</v>
      </c>
      <c r="I1073" s="20" t="s">
        <v>259</v>
      </c>
      <c r="J1073" s="11" t="s">
        <v>261</v>
      </c>
      <c r="K1073" s="11" t="s">
        <v>4641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45323</v>
      </c>
      <c r="H1074" s="11">
        <v>10</v>
      </c>
      <c r="I1074" s="20" t="s">
        <v>259</v>
      </c>
      <c r="J1074" s="11" t="s">
        <v>261</v>
      </c>
      <c r="K1074" s="11" t="s">
        <v>4641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45323</v>
      </c>
      <c r="H1075" s="11">
        <v>10</v>
      </c>
      <c r="I1075" s="20" t="s">
        <v>259</v>
      </c>
      <c r="J1075" s="11" t="s">
        <v>261</v>
      </c>
      <c r="K1075" s="11" t="s">
        <v>4641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45323</v>
      </c>
      <c r="H1076" s="11">
        <v>10</v>
      </c>
      <c r="I1076" s="20" t="s">
        <v>259</v>
      </c>
      <c r="J1076" s="11" t="s">
        <v>261</v>
      </c>
      <c r="K1076" s="11" t="s">
        <v>4641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45323</v>
      </c>
      <c r="H1077" s="11">
        <v>10</v>
      </c>
      <c r="I1077" s="20" t="s">
        <v>259</v>
      </c>
      <c r="J1077" s="11" t="s">
        <v>261</v>
      </c>
      <c r="K1077" s="11" t="s">
        <v>4641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45323</v>
      </c>
      <c r="H1078" s="11">
        <v>10</v>
      </c>
      <c r="I1078" s="20" t="s">
        <v>259</v>
      </c>
      <c r="J1078" s="11" t="s">
        <v>261</v>
      </c>
      <c r="K1078" s="11" t="s">
        <v>4641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45323</v>
      </c>
      <c r="H1079" s="11">
        <v>10</v>
      </c>
      <c r="I1079" s="20" t="s">
        <v>259</v>
      </c>
      <c r="J1079" s="11" t="s">
        <v>261</v>
      </c>
      <c r="K1079" s="11" t="s">
        <v>4641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45323</v>
      </c>
      <c r="H1080" s="11">
        <v>10</v>
      </c>
      <c r="I1080" s="20" t="s">
        <v>259</v>
      </c>
      <c r="J1080" s="11" t="s">
        <v>261</v>
      </c>
      <c r="K1080" s="11" t="s">
        <v>4641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45323</v>
      </c>
      <c r="H1081" s="11">
        <v>10</v>
      </c>
      <c r="I1081" s="20" t="s">
        <v>259</v>
      </c>
      <c r="J1081" s="11" t="s">
        <v>261</v>
      </c>
      <c r="K1081" s="11" t="s">
        <v>4641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45323</v>
      </c>
      <c r="H1082" s="11">
        <v>10</v>
      </c>
      <c r="I1082" s="20" t="s">
        <v>259</v>
      </c>
      <c r="J1082" s="11" t="s">
        <v>261</v>
      </c>
      <c r="K1082" s="11" t="s">
        <v>4641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45323</v>
      </c>
      <c r="H1083" s="11">
        <v>10</v>
      </c>
      <c r="I1083" s="20" t="s">
        <v>259</v>
      </c>
      <c r="J1083" s="11" t="s">
        <v>261</v>
      </c>
      <c r="K1083" s="11" t="s">
        <v>4641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45323</v>
      </c>
      <c r="H1084" s="11">
        <v>10</v>
      </c>
      <c r="I1084" s="20" t="s">
        <v>259</v>
      </c>
      <c r="J1084" s="11" t="s">
        <v>261</v>
      </c>
      <c r="K1084" s="11" t="s">
        <v>4641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45323</v>
      </c>
      <c r="H1085" s="11">
        <v>10</v>
      </c>
      <c r="I1085" s="20" t="s">
        <v>259</v>
      </c>
      <c r="J1085" s="11" t="s">
        <v>261</v>
      </c>
      <c r="K1085" s="11" t="s">
        <v>4641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45323</v>
      </c>
      <c r="H1086" s="11">
        <v>10</v>
      </c>
      <c r="I1086" s="20" t="s">
        <v>259</v>
      </c>
      <c r="J1086" s="11" t="s">
        <v>261</v>
      </c>
      <c r="K1086" s="11" t="s">
        <v>4641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45323</v>
      </c>
      <c r="H1087" s="11">
        <v>10</v>
      </c>
      <c r="I1087" s="20" t="s">
        <v>259</v>
      </c>
      <c r="J1087" s="11" t="s">
        <v>261</v>
      </c>
      <c r="K1087" s="11" t="s">
        <v>4641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45323</v>
      </c>
      <c r="H1088" s="11">
        <v>10</v>
      </c>
      <c r="I1088" s="20" t="s">
        <v>259</v>
      </c>
      <c r="J1088" s="11" t="s">
        <v>261</v>
      </c>
      <c r="K1088" s="11" t="s">
        <v>4641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45323</v>
      </c>
      <c r="H1089" s="11">
        <v>10</v>
      </c>
      <c r="I1089" s="20" t="s">
        <v>259</v>
      </c>
      <c r="J1089" s="11" t="s">
        <v>261</v>
      </c>
      <c r="K1089" s="11" t="s">
        <v>4641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45323</v>
      </c>
      <c r="H1090" s="11">
        <v>10</v>
      </c>
      <c r="I1090" s="20" t="s">
        <v>259</v>
      </c>
      <c r="J1090" s="11" t="s">
        <v>261</v>
      </c>
      <c r="K1090" s="11" t="s">
        <v>4641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45323</v>
      </c>
      <c r="H1091" s="11">
        <v>10</v>
      </c>
      <c r="I1091" s="20" t="s">
        <v>259</v>
      </c>
      <c r="J1091" s="11" t="s">
        <v>261</v>
      </c>
      <c r="K1091" s="11" t="s">
        <v>4641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45323</v>
      </c>
      <c r="H1092" s="11">
        <v>10</v>
      </c>
      <c r="I1092" s="20" t="s">
        <v>259</v>
      </c>
      <c r="J1092" s="11" t="s">
        <v>261</v>
      </c>
      <c r="K1092" s="11" t="s">
        <v>4641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45323</v>
      </c>
      <c r="H1093" s="11">
        <v>10</v>
      </c>
      <c r="I1093" s="20" t="s">
        <v>259</v>
      </c>
      <c r="J1093" s="11" t="s">
        <v>261</v>
      </c>
      <c r="K1093" s="11" t="s">
        <v>4641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45323</v>
      </c>
      <c r="H1094" s="11">
        <v>10</v>
      </c>
      <c r="I1094" s="20" t="s">
        <v>259</v>
      </c>
      <c r="J1094" s="11" t="s">
        <v>261</v>
      </c>
      <c r="K1094" s="11" t="s">
        <v>4641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45323</v>
      </c>
      <c r="H1095" s="11">
        <v>10</v>
      </c>
      <c r="I1095" s="20" t="s">
        <v>259</v>
      </c>
      <c r="J1095" s="11" t="s">
        <v>261</v>
      </c>
      <c r="K1095" s="11" t="s">
        <v>4641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45323</v>
      </c>
      <c r="H1096" s="11">
        <v>10</v>
      </c>
      <c r="I1096" s="20" t="s">
        <v>259</v>
      </c>
      <c r="J1096" s="11" t="s">
        <v>261</v>
      </c>
      <c r="K1096" s="11" t="s">
        <v>4641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45323</v>
      </c>
      <c r="H1097" s="11">
        <v>10</v>
      </c>
      <c r="I1097" s="20" t="s">
        <v>259</v>
      </c>
      <c r="J1097" s="11" t="s">
        <v>261</v>
      </c>
      <c r="K1097" s="11" t="s">
        <v>4641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45323</v>
      </c>
      <c r="H1098" s="11">
        <v>10</v>
      </c>
      <c r="I1098" s="20" t="s">
        <v>259</v>
      </c>
      <c r="J1098" s="11" t="s">
        <v>261</v>
      </c>
      <c r="K1098" s="11" t="s">
        <v>4641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45323</v>
      </c>
      <c r="H1099" s="11">
        <v>10</v>
      </c>
      <c r="I1099" s="20" t="s">
        <v>259</v>
      </c>
      <c r="J1099" s="11" t="s">
        <v>261</v>
      </c>
      <c r="K1099" s="11" t="s">
        <v>4641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45323</v>
      </c>
      <c r="H1100" s="11">
        <v>10</v>
      </c>
      <c r="I1100" s="20" t="s">
        <v>259</v>
      </c>
      <c r="J1100" s="11" t="s">
        <v>261</v>
      </c>
      <c r="K1100" s="11" t="s">
        <v>4641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45323</v>
      </c>
      <c r="H1101" s="11">
        <v>10</v>
      </c>
      <c r="I1101" s="20" t="s">
        <v>259</v>
      </c>
      <c r="J1101" s="11" t="s">
        <v>261</v>
      </c>
      <c r="K1101" s="11" t="s">
        <v>4641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45323</v>
      </c>
      <c r="H1102" s="11">
        <v>10</v>
      </c>
      <c r="I1102" s="20" t="s">
        <v>259</v>
      </c>
      <c r="J1102" s="11" t="s">
        <v>261</v>
      </c>
      <c r="K1102" s="11" t="s">
        <v>4641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45323</v>
      </c>
      <c r="H1103" s="11">
        <v>10</v>
      </c>
      <c r="I1103" s="20" t="s">
        <v>259</v>
      </c>
      <c r="J1103" s="11" t="s">
        <v>261</v>
      </c>
      <c r="K1103" s="11" t="s">
        <v>4641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45323</v>
      </c>
      <c r="H1104" s="11">
        <v>10</v>
      </c>
      <c r="I1104" s="20" t="s">
        <v>259</v>
      </c>
      <c r="J1104" s="11" t="s">
        <v>261</v>
      </c>
      <c r="K1104" s="11" t="s">
        <v>4641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45323</v>
      </c>
      <c r="H1105" s="11">
        <v>10</v>
      </c>
      <c r="I1105" s="20" t="s">
        <v>259</v>
      </c>
      <c r="J1105" s="11" t="s">
        <v>261</v>
      </c>
      <c r="K1105" s="11" t="s">
        <v>4641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45323</v>
      </c>
      <c r="H1106" s="11">
        <v>10</v>
      </c>
      <c r="I1106" s="20" t="s">
        <v>259</v>
      </c>
      <c r="J1106" s="11" t="s">
        <v>261</v>
      </c>
      <c r="K1106" s="11" t="s">
        <v>4641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45323</v>
      </c>
      <c r="H1107" s="11">
        <v>10</v>
      </c>
      <c r="I1107" s="20" t="s">
        <v>259</v>
      </c>
      <c r="J1107" s="11" t="s">
        <v>261</v>
      </c>
      <c r="K1107" s="11" t="s">
        <v>4641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45323</v>
      </c>
      <c r="H1108" s="11">
        <v>10</v>
      </c>
      <c r="I1108" s="20" t="s">
        <v>259</v>
      </c>
      <c r="J1108" s="11" t="s">
        <v>261</v>
      </c>
      <c r="K1108" s="11" t="s">
        <v>4641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45323</v>
      </c>
      <c r="H1109" s="11">
        <v>10</v>
      </c>
      <c r="I1109" s="20" t="s">
        <v>259</v>
      </c>
      <c r="J1109" s="11" t="s">
        <v>261</v>
      </c>
      <c r="K1109" s="11" t="s">
        <v>4641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45323</v>
      </c>
      <c r="H1110" s="11">
        <v>10</v>
      </c>
      <c r="I1110" s="20" t="s">
        <v>259</v>
      </c>
      <c r="J1110" s="11" t="s">
        <v>261</v>
      </c>
      <c r="K1110" s="11" t="s">
        <v>4641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45323</v>
      </c>
      <c r="H1111" s="11">
        <v>10</v>
      </c>
      <c r="I1111" s="20" t="s">
        <v>259</v>
      </c>
      <c r="J1111" s="11" t="s">
        <v>261</v>
      </c>
      <c r="K1111" s="11" t="s">
        <v>4641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45323</v>
      </c>
      <c r="H1112" s="11">
        <v>10</v>
      </c>
      <c r="I1112" s="20" t="s">
        <v>259</v>
      </c>
      <c r="J1112" s="11" t="s">
        <v>261</v>
      </c>
      <c r="K1112" s="11" t="s">
        <v>4641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45323</v>
      </c>
      <c r="H1113" s="11">
        <v>10</v>
      </c>
      <c r="I1113" s="20" t="s">
        <v>259</v>
      </c>
      <c r="J1113" s="11" t="s">
        <v>261</v>
      </c>
      <c r="K1113" s="11" t="s">
        <v>4641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45323</v>
      </c>
      <c r="H1114" s="11">
        <v>10</v>
      </c>
      <c r="I1114" s="20" t="s">
        <v>259</v>
      </c>
      <c r="J1114" s="11" t="s">
        <v>261</v>
      </c>
      <c r="K1114" s="11" t="s">
        <v>4641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45323</v>
      </c>
      <c r="H1115" s="11">
        <v>10</v>
      </c>
      <c r="I1115" s="20" t="s">
        <v>259</v>
      </c>
      <c r="J1115" s="11" t="s">
        <v>261</v>
      </c>
      <c r="K1115" s="11" t="s">
        <v>4641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45323</v>
      </c>
      <c r="H1116" s="11">
        <v>10</v>
      </c>
      <c r="I1116" s="20" t="s">
        <v>259</v>
      </c>
      <c r="J1116" s="11" t="s">
        <v>261</v>
      </c>
      <c r="K1116" s="11" t="s">
        <v>4641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45323</v>
      </c>
      <c r="H1117" s="11">
        <v>10</v>
      </c>
      <c r="I1117" s="20" t="s">
        <v>259</v>
      </c>
      <c r="J1117" s="11" t="s">
        <v>261</v>
      </c>
      <c r="K1117" s="11" t="s">
        <v>4641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45323</v>
      </c>
      <c r="H1118" s="11">
        <v>10</v>
      </c>
      <c r="I1118" s="20" t="s">
        <v>259</v>
      </c>
      <c r="J1118" s="11" t="s">
        <v>261</v>
      </c>
      <c r="K1118" s="11" t="s">
        <v>4641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45323</v>
      </c>
      <c r="H1119" s="11">
        <v>10</v>
      </c>
      <c r="I1119" s="20" t="s">
        <v>259</v>
      </c>
      <c r="J1119" s="11" t="s">
        <v>261</v>
      </c>
      <c r="K1119" s="11" t="s">
        <v>4641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45323</v>
      </c>
      <c r="H1120" s="11">
        <v>10</v>
      </c>
      <c r="I1120" s="20" t="s">
        <v>259</v>
      </c>
      <c r="J1120" s="11" t="s">
        <v>261</v>
      </c>
      <c r="K1120" s="11" t="s">
        <v>4641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45323</v>
      </c>
      <c r="H1121" s="11">
        <v>10</v>
      </c>
      <c r="I1121" s="20" t="s">
        <v>259</v>
      </c>
      <c r="J1121" s="11" t="s">
        <v>261</v>
      </c>
      <c r="K1121" s="11" t="s">
        <v>4641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45323</v>
      </c>
      <c r="H1122" s="11">
        <v>10</v>
      </c>
      <c r="I1122" s="20" t="s">
        <v>259</v>
      </c>
      <c r="J1122" s="11" t="s">
        <v>261</v>
      </c>
      <c r="K1122" s="11" t="s">
        <v>4641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45323</v>
      </c>
      <c r="H1123" s="11">
        <v>10</v>
      </c>
      <c r="I1123" s="20" t="s">
        <v>259</v>
      </c>
      <c r="J1123" s="11" t="s">
        <v>261</v>
      </c>
      <c r="K1123" s="11" t="s">
        <v>4641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45323</v>
      </c>
      <c r="H1124" s="11">
        <v>10</v>
      </c>
      <c r="I1124" s="20" t="s">
        <v>259</v>
      </c>
      <c r="J1124" s="11" t="s">
        <v>261</v>
      </c>
      <c r="K1124" s="11" t="s">
        <v>4641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45323</v>
      </c>
      <c r="H1125" s="11">
        <v>10</v>
      </c>
      <c r="I1125" s="20" t="s">
        <v>259</v>
      </c>
      <c r="J1125" s="11" t="s">
        <v>261</v>
      </c>
      <c r="K1125" s="11" t="s">
        <v>4641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45323</v>
      </c>
      <c r="H1126" s="11">
        <v>10</v>
      </c>
      <c r="I1126" s="20" t="s">
        <v>259</v>
      </c>
      <c r="J1126" s="11" t="s">
        <v>261</v>
      </c>
      <c r="K1126" s="11" t="s">
        <v>4641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45323</v>
      </c>
      <c r="H1127" s="11">
        <v>10</v>
      </c>
      <c r="I1127" s="20" t="s">
        <v>259</v>
      </c>
      <c r="J1127" s="11" t="s">
        <v>261</v>
      </c>
      <c r="K1127" s="11" t="s">
        <v>4641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45323</v>
      </c>
      <c r="H1128" s="11">
        <v>10</v>
      </c>
      <c r="I1128" s="20" t="s">
        <v>259</v>
      </c>
      <c r="J1128" s="11" t="s">
        <v>261</v>
      </c>
      <c r="K1128" s="11" t="s">
        <v>4641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45323</v>
      </c>
      <c r="H1129" s="11">
        <v>10</v>
      </c>
      <c r="I1129" s="20" t="s">
        <v>259</v>
      </c>
      <c r="J1129" s="11" t="s">
        <v>261</v>
      </c>
      <c r="K1129" s="11" t="s">
        <v>4641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45323</v>
      </c>
      <c r="H1130" s="11">
        <v>10</v>
      </c>
      <c r="I1130" s="20" t="s">
        <v>259</v>
      </c>
      <c r="J1130" s="11" t="s">
        <v>261</v>
      </c>
      <c r="K1130" s="11" t="s">
        <v>4641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45323</v>
      </c>
      <c r="H1131" s="11">
        <v>10</v>
      </c>
      <c r="I1131" s="20" t="s">
        <v>259</v>
      </c>
      <c r="J1131" s="11" t="s">
        <v>261</v>
      </c>
      <c r="K1131" s="11" t="s">
        <v>4641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45323</v>
      </c>
      <c r="H1132" s="11">
        <v>10</v>
      </c>
      <c r="I1132" s="20" t="s">
        <v>259</v>
      </c>
      <c r="J1132" s="11" t="s">
        <v>261</v>
      </c>
      <c r="K1132" s="11" t="s">
        <v>4641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45323</v>
      </c>
      <c r="H1133" s="11">
        <v>10</v>
      </c>
      <c r="I1133" s="20" t="s">
        <v>259</v>
      </c>
      <c r="J1133" s="11" t="s">
        <v>261</v>
      </c>
      <c r="K1133" s="11" t="s">
        <v>4641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45323</v>
      </c>
      <c r="H1134" s="11">
        <v>10</v>
      </c>
      <c r="I1134" s="20" t="s">
        <v>259</v>
      </c>
      <c r="J1134" s="11" t="s">
        <v>261</v>
      </c>
      <c r="K1134" s="11" t="s">
        <v>4641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45323</v>
      </c>
      <c r="H1135" s="11">
        <v>10</v>
      </c>
      <c r="I1135" s="20" t="s">
        <v>259</v>
      </c>
      <c r="J1135" s="11" t="s">
        <v>261</v>
      </c>
      <c r="K1135" s="11" t="s">
        <v>4641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45323</v>
      </c>
      <c r="H1136" s="11">
        <v>10</v>
      </c>
      <c r="I1136" s="20" t="s">
        <v>259</v>
      </c>
      <c r="J1136" s="11" t="s">
        <v>261</v>
      </c>
      <c r="K1136" s="11" t="s">
        <v>4641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45323</v>
      </c>
      <c r="H1137" s="11">
        <v>10</v>
      </c>
      <c r="I1137" s="20" t="s">
        <v>259</v>
      </c>
      <c r="J1137" s="11" t="s">
        <v>261</v>
      </c>
      <c r="K1137" s="11" t="s">
        <v>4641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45323</v>
      </c>
      <c r="H1138" s="11">
        <v>10</v>
      </c>
      <c r="I1138" s="20" t="s">
        <v>259</v>
      </c>
      <c r="J1138" s="11" t="s">
        <v>261</v>
      </c>
      <c r="K1138" s="11" t="s">
        <v>4641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45323</v>
      </c>
      <c r="H1139" s="11">
        <v>10</v>
      </c>
      <c r="I1139" s="20" t="s">
        <v>259</v>
      </c>
      <c r="J1139" s="11" t="s">
        <v>261</v>
      </c>
      <c r="K1139" s="11" t="s">
        <v>4641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45323</v>
      </c>
      <c r="H1140" s="11">
        <v>10</v>
      </c>
      <c r="I1140" s="20" t="s">
        <v>259</v>
      </c>
      <c r="J1140" s="11" t="s">
        <v>261</v>
      </c>
      <c r="K1140" s="11" t="s">
        <v>4641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45323</v>
      </c>
      <c r="H1141" s="11">
        <v>10</v>
      </c>
      <c r="I1141" s="20" t="s">
        <v>259</v>
      </c>
      <c r="J1141" s="11" t="s">
        <v>261</v>
      </c>
      <c r="K1141" s="11" t="s">
        <v>4641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45323</v>
      </c>
      <c r="H1142" s="11">
        <v>10</v>
      </c>
      <c r="I1142" s="20" t="s">
        <v>259</v>
      </c>
      <c r="J1142" s="11" t="s">
        <v>261</v>
      </c>
      <c r="K1142" s="11" t="s">
        <v>4641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45323</v>
      </c>
      <c r="H1143" s="11">
        <v>10</v>
      </c>
      <c r="I1143" s="20" t="s">
        <v>259</v>
      </c>
      <c r="J1143" s="11" t="s">
        <v>261</v>
      </c>
      <c r="K1143" s="11" t="s">
        <v>4641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45323</v>
      </c>
      <c r="H1144" s="11">
        <v>10</v>
      </c>
      <c r="I1144" s="20" t="s">
        <v>259</v>
      </c>
      <c r="J1144" s="11" t="s">
        <v>261</v>
      </c>
      <c r="K1144" s="11" t="s">
        <v>4641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45323</v>
      </c>
      <c r="H1145" s="11">
        <v>10</v>
      </c>
      <c r="I1145" s="20" t="s">
        <v>259</v>
      </c>
      <c r="J1145" s="11" t="s">
        <v>261</v>
      </c>
      <c r="K1145" s="11" t="s">
        <v>4641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45323</v>
      </c>
      <c r="H1146" s="11">
        <v>10</v>
      </c>
      <c r="I1146" s="20" t="s">
        <v>259</v>
      </c>
      <c r="J1146" s="11" t="s">
        <v>261</v>
      </c>
      <c r="K1146" s="11" t="s">
        <v>4641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45323</v>
      </c>
      <c r="H1147" s="11">
        <v>10</v>
      </c>
      <c r="I1147" s="20" t="s">
        <v>259</v>
      </c>
      <c r="J1147" s="11" t="s">
        <v>261</v>
      </c>
      <c r="K1147" s="11" t="s">
        <v>4641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45323</v>
      </c>
      <c r="H1148" s="11">
        <v>10</v>
      </c>
      <c r="I1148" s="20" t="s">
        <v>259</v>
      </c>
      <c r="J1148" s="11" t="s">
        <v>261</v>
      </c>
      <c r="K1148" s="11" t="s">
        <v>4641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45323</v>
      </c>
      <c r="H1149" s="11">
        <v>10</v>
      </c>
      <c r="I1149" s="20" t="s">
        <v>259</v>
      </c>
      <c r="J1149" s="11" t="s">
        <v>261</v>
      </c>
      <c r="K1149" s="11" t="s">
        <v>4641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45323</v>
      </c>
      <c r="H1150" s="11">
        <v>10</v>
      </c>
      <c r="I1150" s="20" t="s">
        <v>259</v>
      </c>
      <c r="J1150" s="11" t="s">
        <v>261</v>
      </c>
      <c r="K1150" s="11" t="s">
        <v>4641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45323</v>
      </c>
      <c r="H1151" s="11">
        <v>10</v>
      </c>
      <c r="I1151" s="20" t="s">
        <v>259</v>
      </c>
      <c r="J1151" s="11" t="s">
        <v>261</v>
      </c>
      <c r="K1151" s="11" t="s">
        <v>4641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45323</v>
      </c>
      <c r="H1152" s="11">
        <v>10</v>
      </c>
      <c r="I1152" s="20" t="s">
        <v>259</v>
      </c>
      <c r="J1152" s="11" t="s">
        <v>261</v>
      </c>
      <c r="K1152" s="11" t="s">
        <v>4641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45323</v>
      </c>
      <c r="H1153" s="11">
        <v>10</v>
      </c>
      <c r="I1153" s="20" t="s">
        <v>259</v>
      </c>
      <c r="J1153" s="11" t="s">
        <v>261</v>
      </c>
      <c r="K1153" s="11" t="s">
        <v>4641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45323</v>
      </c>
      <c r="H1154" s="11">
        <v>10</v>
      </c>
      <c r="I1154" s="20" t="s">
        <v>259</v>
      </c>
      <c r="J1154" s="11" t="s">
        <v>261</v>
      </c>
      <c r="K1154" s="11" t="s">
        <v>4641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45323</v>
      </c>
      <c r="H1155" s="11">
        <v>10</v>
      </c>
      <c r="I1155" s="20" t="s">
        <v>259</v>
      </c>
      <c r="J1155" s="11" t="s">
        <v>261</v>
      </c>
      <c r="K1155" s="11" t="s">
        <v>4641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45323</v>
      </c>
      <c r="H1156" s="11">
        <v>10</v>
      </c>
      <c r="I1156" s="20" t="s">
        <v>259</v>
      </c>
      <c r="J1156" s="11" t="s">
        <v>261</v>
      </c>
      <c r="K1156" s="11" t="s">
        <v>4641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45323</v>
      </c>
      <c r="H1157" s="11">
        <v>10</v>
      </c>
      <c r="I1157" s="20" t="s">
        <v>259</v>
      </c>
      <c r="J1157" s="11" t="s">
        <v>261</v>
      </c>
      <c r="K1157" s="11" t="s">
        <v>4641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45323</v>
      </c>
      <c r="H1158" s="11">
        <v>10</v>
      </c>
      <c r="I1158" s="20" t="s">
        <v>259</v>
      </c>
      <c r="J1158" s="11" t="s">
        <v>261</v>
      </c>
      <c r="K1158" s="11" t="s">
        <v>4641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45323</v>
      </c>
      <c r="H1159" s="11">
        <v>10</v>
      </c>
      <c r="I1159" s="20" t="s">
        <v>259</v>
      </c>
      <c r="J1159" s="11" t="s">
        <v>261</v>
      </c>
      <c r="K1159" s="11" t="s">
        <v>4641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45323</v>
      </c>
      <c r="H1160" s="11">
        <v>10</v>
      </c>
      <c r="I1160" s="20" t="s">
        <v>259</v>
      </c>
      <c r="J1160" s="11" t="s">
        <v>261</v>
      </c>
      <c r="K1160" s="11" t="s">
        <v>4641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45323</v>
      </c>
      <c r="H1161" s="11">
        <v>10</v>
      </c>
      <c r="I1161" s="20" t="s">
        <v>259</v>
      </c>
      <c r="J1161" s="11" t="s">
        <v>261</v>
      </c>
      <c r="K1161" s="11" t="s">
        <v>4641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45323</v>
      </c>
      <c r="H1162" s="11">
        <v>10</v>
      </c>
      <c r="I1162" s="20" t="s">
        <v>259</v>
      </c>
      <c r="J1162" s="11" t="s">
        <v>261</v>
      </c>
      <c r="K1162" s="11" t="s">
        <v>4641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45323</v>
      </c>
      <c r="H1163" s="11">
        <v>10</v>
      </c>
      <c r="I1163" s="20" t="s">
        <v>259</v>
      </c>
      <c r="J1163" s="11" t="s">
        <v>261</v>
      </c>
      <c r="K1163" s="11" t="s">
        <v>4641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45323</v>
      </c>
      <c r="H1164" s="11">
        <v>10</v>
      </c>
      <c r="I1164" s="20" t="s">
        <v>259</v>
      </c>
      <c r="J1164" s="11" t="s">
        <v>261</v>
      </c>
      <c r="K1164" s="11" t="s">
        <v>4641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45323</v>
      </c>
      <c r="H1165" s="11">
        <v>10</v>
      </c>
      <c r="I1165" s="20" t="s">
        <v>259</v>
      </c>
      <c r="J1165" s="11" t="s">
        <v>261</v>
      </c>
      <c r="K1165" s="11" t="s">
        <v>4641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45323</v>
      </c>
      <c r="H1166" s="11">
        <v>10</v>
      </c>
      <c r="I1166" s="20" t="s">
        <v>259</v>
      </c>
      <c r="J1166" s="11" t="s">
        <v>261</v>
      </c>
      <c r="K1166" s="11" t="s">
        <v>4641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45323</v>
      </c>
      <c r="H1167" s="11">
        <v>10</v>
      </c>
      <c r="I1167" s="20" t="s">
        <v>259</v>
      </c>
      <c r="J1167" s="11" t="s">
        <v>261</v>
      </c>
      <c r="K1167" s="11" t="s">
        <v>4641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45323</v>
      </c>
      <c r="H1168" s="11">
        <v>10</v>
      </c>
      <c r="I1168" s="20" t="s">
        <v>259</v>
      </c>
      <c r="J1168" s="11" t="s">
        <v>261</v>
      </c>
      <c r="K1168" s="11" t="s">
        <v>4641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45323</v>
      </c>
      <c r="H1169" s="11">
        <v>10</v>
      </c>
      <c r="I1169" s="20" t="s">
        <v>259</v>
      </c>
      <c r="J1169" s="11" t="s">
        <v>261</v>
      </c>
      <c r="K1169" s="11" t="s">
        <v>4641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45323</v>
      </c>
      <c r="H1170" s="11">
        <v>10</v>
      </c>
      <c r="I1170" s="20" t="s">
        <v>259</v>
      </c>
      <c r="J1170" s="11" t="s">
        <v>261</v>
      </c>
      <c r="K1170" s="11" t="s">
        <v>4641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45323</v>
      </c>
      <c r="H1171" s="11">
        <v>10</v>
      </c>
      <c r="I1171" s="20" t="s">
        <v>259</v>
      </c>
      <c r="J1171" s="11" t="s">
        <v>261</v>
      </c>
      <c r="K1171" s="11" t="s">
        <v>4641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45323</v>
      </c>
      <c r="H1172" s="11">
        <v>10</v>
      </c>
      <c r="I1172" s="20" t="s">
        <v>259</v>
      </c>
      <c r="J1172" s="11" t="s">
        <v>261</v>
      </c>
      <c r="K1172" s="11" t="s">
        <v>4641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45323</v>
      </c>
      <c r="H1173" s="11">
        <v>10</v>
      </c>
      <c r="I1173" s="20" t="s">
        <v>259</v>
      </c>
      <c r="J1173" s="11" t="s">
        <v>261</v>
      </c>
      <c r="K1173" s="11" t="s">
        <v>4641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45323</v>
      </c>
      <c r="H1174" s="11">
        <v>10</v>
      </c>
      <c r="I1174" s="20" t="s">
        <v>259</v>
      </c>
      <c r="J1174" s="11" t="s">
        <v>261</v>
      </c>
      <c r="K1174" s="11" t="s">
        <v>4641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45323</v>
      </c>
      <c r="H1175" s="11">
        <v>10</v>
      </c>
      <c r="I1175" s="20" t="s">
        <v>259</v>
      </c>
      <c r="J1175" s="11" t="s">
        <v>261</v>
      </c>
      <c r="K1175" s="11" t="s">
        <v>4641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45323</v>
      </c>
      <c r="H1176" s="11">
        <v>10</v>
      </c>
      <c r="I1176" s="20" t="s">
        <v>259</v>
      </c>
      <c r="J1176" s="11" t="s">
        <v>261</v>
      </c>
      <c r="K1176" s="11" t="s">
        <v>4641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45323</v>
      </c>
      <c r="H1177" s="11">
        <v>10</v>
      </c>
      <c r="I1177" s="20" t="s">
        <v>259</v>
      </c>
      <c r="J1177" s="11" t="s">
        <v>261</v>
      </c>
      <c r="K1177" s="11" t="s">
        <v>4641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45323</v>
      </c>
      <c r="H1178" s="11">
        <v>10</v>
      </c>
      <c r="I1178" s="20" t="s">
        <v>259</v>
      </c>
      <c r="J1178" s="11" t="s">
        <v>261</v>
      </c>
      <c r="K1178" s="11" t="s">
        <v>4641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45323</v>
      </c>
      <c r="H1179" s="11">
        <v>10</v>
      </c>
      <c r="I1179" s="20" t="s">
        <v>259</v>
      </c>
      <c r="J1179" s="11" t="s">
        <v>261</v>
      </c>
      <c r="K1179" s="11" t="s">
        <v>4641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45323</v>
      </c>
      <c r="H1180" s="11">
        <v>10</v>
      </c>
      <c r="I1180" s="20" t="s">
        <v>259</v>
      </c>
      <c r="J1180" s="11" t="s">
        <v>261</v>
      </c>
      <c r="K1180" s="11" t="s">
        <v>4641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45323</v>
      </c>
      <c r="H1181" s="11">
        <v>10</v>
      </c>
      <c r="I1181" s="20" t="s">
        <v>259</v>
      </c>
      <c r="J1181" s="11" t="s">
        <v>261</v>
      </c>
      <c r="K1181" s="11" t="s">
        <v>4641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45323</v>
      </c>
      <c r="H1182" s="11">
        <v>10</v>
      </c>
      <c r="I1182" s="20" t="s">
        <v>259</v>
      </c>
      <c r="J1182" s="11" t="s">
        <v>261</v>
      </c>
      <c r="K1182" s="11" t="s">
        <v>4641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45323</v>
      </c>
      <c r="H1183" s="11">
        <v>10</v>
      </c>
      <c r="I1183" s="20" t="s">
        <v>259</v>
      </c>
      <c r="J1183" s="11" t="s">
        <v>261</v>
      </c>
      <c r="K1183" s="11" t="s">
        <v>4641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45323</v>
      </c>
      <c r="H1184" s="11">
        <v>10</v>
      </c>
      <c r="I1184" s="20" t="s">
        <v>259</v>
      </c>
      <c r="J1184" s="11" t="s">
        <v>261</v>
      </c>
      <c r="K1184" s="11" t="s">
        <v>4641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45323</v>
      </c>
      <c r="H1185" s="11">
        <v>10</v>
      </c>
      <c r="I1185" s="20" t="s">
        <v>259</v>
      </c>
      <c r="J1185" s="11" t="s">
        <v>261</v>
      </c>
      <c r="K1185" s="11" t="s">
        <v>4641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45323</v>
      </c>
      <c r="H1186" s="11">
        <v>10</v>
      </c>
      <c r="I1186" s="20" t="s">
        <v>259</v>
      </c>
      <c r="J1186" s="11" t="s">
        <v>261</v>
      </c>
      <c r="K1186" s="11" t="s">
        <v>4641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45323</v>
      </c>
      <c r="H1187" s="11">
        <v>10</v>
      </c>
      <c r="I1187" s="20" t="s">
        <v>259</v>
      </c>
      <c r="J1187" s="11" t="s">
        <v>261</v>
      </c>
      <c r="K1187" s="11" t="s">
        <v>4641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45323</v>
      </c>
      <c r="H1188" s="11">
        <v>10</v>
      </c>
      <c r="I1188" s="20" t="s">
        <v>259</v>
      </c>
      <c r="J1188" s="11" t="s">
        <v>261</v>
      </c>
      <c r="K1188" s="11" t="s">
        <v>4641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45323</v>
      </c>
      <c r="H1189" s="11">
        <v>10</v>
      </c>
      <c r="I1189" s="20" t="s">
        <v>259</v>
      </c>
      <c r="J1189" s="11" t="s">
        <v>261</v>
      </c>
      <c r="K1189" s="11" t="s">
        <v>4641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45323</v>
      </c>
      <c r="H1190" s="11">
        <v>10</v>
      </c>
      <c r="I1190" s="20" t="s">
        <v>259</v>
      </c>
      <c r="J1190" s="11" t="s">
        <v>261</v>
      </c>
      <c r="K1190" s="11" t="s">
        <v>4641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45323</v>
      </c>
      <c r="H1191" s="11">
        <v>10</v>
      </c>
      <c r="I1191" s="20" t="s">
        <v>259</v>
      </c>
      <c r="J1191" s="11" t="s">
        <v>261</v>
      </c>
      <c r="K1191" s="11" t="s">
        <v>4641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45323</v>
      </c>
      <c r="H1192" s="11">
        <v>10</v>
      </c>
      <c r="I1192" s="20" t="s">
        <v>259</v>
      </c>
      <c r="J1192" s="11" t="s">
        <v>261</v>
      </c>
      <c r="K1192" s="11" t="s">
        <v>4641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45323</v>
      </c>
      <c r="H1193" s="11">
        <v>10</v>
      </c>
      <c r="I1193" s="20" t="s">
        <v>259</v>
      </c>
      <c r="J1193" s="11" t="s">
        <v>261</v>
      </c>
      <c r="K1193" s="11" t="s">
        <v>4641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45323</v>
      </c>
      <c r="H1194" s="11">
        <v>10</v>
      </c>
      <c r="I1194" s="20" t="s">
        <v>259</v>
      </c>
      <c r="J1194" s="11" t="s">
        <v>261</v>
      </c>
      <c r="K1194" s="11" t="s">
        <v>4641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45323</v>
      </c>
      <c r="H1195" s="11">
        <v>10</v>
      </c>
      <c r="I1195" s="20" t="s">
        <v>259</v>
      </c>
      <c r="J1195" s="11" t="s">
        <v>261</v>
      </c>
      <c r="K1195" s="11" t="s">
        <v>4641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45323</v>
      </c>
      <c r="H1196" s="11">
        <v>10</v>
      </c>
      <c r="I1196" s="20" t="s">
        <v>259</v>
      </c>
      <c r="J1196" s="11" t="s">
        <v>261</v>
      </c>
      <c r="K1196" s="11" t="s">
        <v>4641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45323</v>
      </c>
      <c r="H1197" s="11">
        <v>10</v>
      </c>
      <c r="I1197" s="20" t="s">
        <v>259</v>
      </c>
      <c r="J1197" s="11" t="s">
        <v>261</v>
      </c>
      <c r="K1197" s="11" t="s">
        <v>4641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45323</v>
      </c>
      <c r="H1198" s="11">
        <v>10</v>
      </c>
      <c r="I1198" s="20" t="s">
        <v>259</v>
      </c>
      <c r="J1198" s="11" t="s">
        <v>261</v>
      </c>
      <c r="K1198" s="11" t="s">
        <v>4641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45323</v>
      </c>
      <c r="H1199" s="11">
        <v>10</v>
      </c>
      <c r="I1199" s="20" t="s">
        <v>259</v>
      </c>
      <c r="J1199" s="11" t="s">
        <v>261</v>
      </c>
      <c r="K1199" s="11" t="s">
        <v>4641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45323</v>
      </c>
      <c r="H1200" s="11">
        <v>10</v>
      </c>
      <c r="I1200" s="20" t="s">
        <v>259</v>
      </c>
      <c r="J1200" s="11" t="s">
        <v>261</v>
      </c>
      <c r="K1200" s="11" t="s">
        <v>4641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45323</v>
      </c>
      <c r="H1201" s="11">
        <v>10</v>
      </c>
      <c r="I1201" s="20" t="s">
        <v>259</v>
      </c>
      <c r="J1201" s="11" t="s">
        <v>261</v>
      </c>
      <c r="K1201" s="11" t="s">
        <v>4641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45323</v>
      </c>
      <c r="H1202" s="11">
        <v>10</v>
      </c>
      <c r="I1202" s="20" t="s">
        <v>259</v>
      </c>
      <c r="J1202" s="11" t="s">
        <v>261</v>
      </c>
      <c r="K1202" s="11" t="s">
        <v>4641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45323</v>
      </c>
      <c r="H1203" s="11">
        <v>10</v>
      </c>
      <c r="I1203" s="20" t="s">
        <v>259</v>
      </c>
      <c r="J1203" s="11" t="s">
        <v>261</v>
      </c>
      <c r="K1203" s="11" t="s">
        <v>4641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45323</v>
      </c>
      <c r="H1204" s="11">
        <v>10</v>
      </c>
      <c r="I1204" s="20" t="s">
        <v>259</v>
      </c>
      <c r="J1204" s="11" t="s">
        <v>261</v>
      </c>
      <c r="K1204" s="11" t="s">
        <v>4641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45323</v>
      </c>
      <c r="H1205" s="11">
        <v>10</v>
      </c>
      <c r="I1205" s="20" t="s">
        <v>259</v>
      </c>
      <c r="J1205" s="11" t="s">
        <v>261</v>
      </c>
      <c r="K1205" s="11" t="s">
        <v>4641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45323</v>
      </c>
      <c r="H1206" s="11">
        <v>10</v>
      </c>
      <c r="I1206" s="20" t="s">
        <v>259</v>
      </c>
      <c r="J1206" s="11" t="s">
        <v>261</v>
      </c>
      <c r="K1206" s="11" t="s">
        <v>4641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45323</v>
      </c>
      <c r="H1207" s="11">
        <v>10</v>
      </c>
      <c r="I1207" s="20" t="s">
        <v>259</v>
      </c>
      <c r="J1207" s="11" t="s">
        <v>261</v>
      </c>
      <c r="K1207" s="11" t="s">
        <v>4641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45323</v>
      </c>
      <c r="H1208" s="11">
        <v>10</v>
      </c>
      <c r="I1208" s="20" t="s">
        <v>259</v>
      </c>
      <c r="J1208" s="11" t="s">
        <v>261</v>
      </c>
      <c r="K1208" s="11" t="s">
        <v>4641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45323</v>
      </c>
      <c r="H1209" s="11">
        <v>10</v>
      </c>
      <c r="I1209" s="20" t="s">
        <v>259</v>
      </c>
      <c r="J1209" s="11" t="s">
        <v>261</v>
      </c>
      <c r="K1209" s="11" t="s">
        <v>4641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45323</v>
      </c>
      <c r="H1210" s="11">
        <v>10</v>
      </c>
      <c r="I1210" s="20" t="s">
        <v>259</v>
      </c>
      <c r="J1210" s="11" t="s">
        <v>261</v>
      </c>
      <c r="K1210" s="11" t="s">
        <v>4641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45323</v>
      </c>
      <c r="H1211" s="11">
        <v>10</v>
      </c>
      <c r="I1211" s="20" t="s">
        <v>259</v>
      </c>
      <c r="J1211" s="11" t="s">
        <v>261</v>
      </c>
      <c r="K1211" s="11" t="s">
        <v>4641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45323</v>
      </c>
      <c r="H1212" s="11">
        <v>10</v>
      </c>
      <c r="I1212" s="20" t="s">
        <v>259</v>
      </c>
      <c r="J1212" s="11" t="s">
        <v>261</v>
      </c>
      <c r="K1212" s="11" t="s">
        <v>4641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45323</v>
      </c>
      <c r="H1213" s="11">
        <v>10</v>
      </c>
      <c r="I1213" s="20" t="s">
        <v>259</v>
      </c>
      <c r="J1213" s="11" t="s">
        <v>261</v>
      </c>
      <c r="K1213" s="11" t="s">
        <v>4641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45323</v>
      </c>
      <c r="H1214" s="11">
        <v>10</v>
      </c>
      <c r="I1214" s="20" t="s">
        <v>259</v>
      </c>
      <c r="J1214" s="11" t="s">
        <v>261</v>
      </c>
      <c r="K1214" s="11" t="s">
        <v>4641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45323</v>
      </c>
      <c r="H1215" s="11">
        <v>10</v>
      </c>
      <c r="I1215" s="20" t="s">
        <v>259</v>
      </c>
      <c r="J1215" s="11" t="s">
        <v>261</v>
      </c>
      <c r="K1215" s="11" t="s">
        <v>4641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45323</v>
      </c>
      <c r="H1216" s="11">
        <v>10</v>
      </c>
      <c r="I1216" s="20" t="s">
        <v>259</v>
      </c>
      <c r="J1216" s="11" t="s">
        <v>261</v>
      </c>
      <c r="K1216" s="11" t="s">
        <v>4641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45323</v>
      </c>
      <c r="H1217" s="11">
        <v>10</v>
      </c>
      <c r="I1217" s="20" t="s">
        <v>259</v>
      </c>
      <c r="J1217" s="11" t="s">
        <v>261</v>
      </c>
      <c r="K1217" s="11" t="s">
        <v>4641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45323</v>
      </c>
      <c r="H1218" s="11">
        <v>10</v>
      </c>
      <c r="I1218" s="20" t="s">
        <v>259</v>
      </c>
      <c r="J1218" s="11" t="s">
        <v>261</v>
      </c>
      <c r="K1218" s="11" t="s">
        <v>4641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45323</v>
      </c>
      <c r="H1219" s="11">
        <v>10</v>
      </c>
      <c r="I1219" s="20" t="s">
        <v>259</v>
      </c>
      <c r="J1219" s="11" t="s">
        <v>261</v>
      </c>
      <c r="K1219" s="11" t="s">
        <v>4641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45323</v>
      </c>
      <c r="H1220" s="11">
        <v>10</v>
      </c>
      <c r="I1220" s="20" t="s">
        <v>259</v>
      </c>
      <c r="J1220" s="11" t="s">
        <v>261</v>
      </c>
      <c r="K1220" s="11" t="s">
        <v>4641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45323</v>
      </c>
      <c r="H1221" s="11">
        <v>10</v>
      </c>
      <c r="I1221" s="20" t="s">
        <v>259</v>
      </c>
      <c r="J1221" s="11" t="s">
        <v>261</v>
      </c>
      <c r="K1221" s="11" t="s">
        <v>4641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45323</v>
      </c>
      <c r="H1222" s="11">
        <v>10</v>
      </c>
      <c r="I1222" s="20" t="s">
        <v>259</v>
      </c>
      <c r="J1222" s="11" t="s">
        <v>261</v>
      </c>
      <c r="K1222" s="11" t="s">
        <v>4641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45323</v>
      </c>
      <c r="H1223" s="11">
        <v>10</v>
      </c>
      <c r="I1223" s="20" t="s">
        <v>259</v>
      </c>
      <c r="J1223" s="11" t="s">
        <v>261</v>
      </c>
      <c r="K1223" s="11" t="s">
        <v>4641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45323</v>
      </c>
      <c r="H1224" s="11">
        <v>10</v>
      </c>
      <c r="I1224" s="20" t="s">
        <v>259</v>
      </c>
      <c r="J1224" s="11" t="s">
        <v>261</v>
      </c>
      <c r="K1224" s="11" t="s">
        <v>4641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45323</v>
      </c>
      <c r="H1225" s="11">
        <v>10</v>
      </c>
      <c r="I1225" s="20" t="s">
        <v>259</v>
      </c>
      <c r="J1225" s="11" t="s">
        <v>261</v>
      </c>
      <c r="K1225" s="11" t="s">
        <v>4641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45323</v>
      </c>
      <c r="H1226" s="11">
        <v>10</v>
      </c>
      <c r="I1226" s="20" t="s">
        <v>259</v>
      </c>
      <c r="J1226" s="11" t="s">
        <v>261</v>
      </c>
      <c r="K1226" s="11" t="s">
        <v>4641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45323</v>
      </c>
      <c r="H1227" s="11">
        <v>10</v>
      </c>
      <c r="I1227" s="20" t="s">
        <v>259</v>
      </c>
      <c r="J1227" s="11" t="s">
        <v>261</v>
      </c>
      <c r="K1227" s="11" t="s">
        <v>4641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45323</v>
      </c>
      <c r="H1228" s="11">
        <v>10</v>
      </c>
      <c r="I1228" s="20" t="s">
        <v>259</v>
      </c>
      <c r="J1228" s="11" t="s">
        <v>261</v>
      </c>
      <c r="K1228" s="11" t="s">
        <v>4641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45323</v>
      </c>
      <c r="H1229" s="11">
        <v>10</v>
      </c>
      <c r="I1229" s="20" t="s">
        <v>259</v>
      </c>
      <c r="J1229" s="11" t="s">
        <v>261</v>
      </c>
      <c r="K1229" s="11" t="s">
        <v>4641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45323</v>
      </c>
      <c r="H1230" s="11">
        <v>10</v>
      </c>
      <c r="I1230" s="20" t="s">
        <v>259</v>
      </c>
      <c r="J1230" s="11" t="s">
        <v>261</v>
      </c>
      <c r="K1230" s="11" t="s">
        <v>4641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45323</v>
      </c>
      <c r="H1231" s="11">
        <v>10</v>
      </c>
      <c r="I1231" s="20" t="s">
        <v>259</v>
      </c>
      <c r="J1231" s="11" t="s">
        <v>261</v>
      </c>
      <c r="K1231" s="11" t="s">
        <v>4641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45323</v>
      </c>
      <c r="H1232" s="11">
        <v>10</v>
      </c>
      <c r="I1232" s="20" t="s">
        <v>259</v>
      </c>
      <c r="J1232" s="11" t="s">
        <v>261</v>
      </c>
      <c r="K1232" s="11" t="s">
        <v>4641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45323</v>
      </c>
      <c r="H1233" s="11">
        <v>10</v>
      </c>
      <c r="I1233" s="20" t="s">
        <v>259</v>
      </c>
      <c r="J1233" s="11" t="s">
        <v>261</v>
      </c>
      <c r="K1233" s="11" t="s">
        <v>4641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45323</v>
      </c>
      <c r="H1234" s="11">
        <v>10</v>
      </c>
      <c r="I1234" s="20" t="s">
        <v>259</v>
      </c>
      <c r="J1234" s="11" t="s">
        <v>261</v>
      </c>
      <c r="K1234" s="11" t="s">
        <v>4641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45323</v>
      </c>
      <c r="H1235" s="11">
        <v>10</v>
      </c>
      <c r="I1235" s="20" t="s">
        <v>259</v>
      </c>
      <c r="J1235" s="11" t="s">
        <v>261</v>
      </c>
      <c r="K1235" s="11" t="s">
        <v>4641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45323</v>
      </c>
      <c r="H1236" s="11">
        <v>10</v>
      </c>
      <c r="I1236" s="20" t="s">
        <v>259</v>
      </c>
      <c r="J1236" s="11" t="s">
        <v>261</v>
      </c>
      <c r="K1236" s="11" t="s">
        <v>4641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45323</v>
      </c>
      <c r="H1237" s="11">
        <v>10</v>
      </c>
      <c r="I1237" s="20" t="s">
        <v>259</v>
      </c>
      <c r="J1237" s="11" t="s">
        <v>261</v>
      </c>
      <c r="K1237" s="11" t="s">
        <v>4641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45323</v>
      </c>
      <c r="H1238" s="11">
        <v>10</v>
      </c>
      <c r="I1238" s="20" t="s">
        <v>259</v>
      </c>
      <c r="J1238" s="11" t="s">
        <v>261</v>
      </c>
      <c r="K1238" s="11" t="s">
        <v>4641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45323</v>
      </c>
      <c r="H1239" s="11">
        <v>10</v>
      </c>
      <c r="I1239" s="20" t="s">
        <v>259</v>
      </c>
      <c r="J1239" s="11" t="s">
        <v>261</v>
      </c>
      <c r="K1239" s="11" t="s">
        <v>4641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45323</v>
      </c>
      <c r="H1240" s="11">
        <v>10</v>
      </c>
      <c r="I1240" s="20" t="s">
        <v>259</v>
      </c>
      <c r="J1240" s="11" t="s">
        <v>261</v>
      </c>
      <c r="K1240" s="11" t="s">
        <v>4641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45323</v>
      </c>
      <c r="H1241" s="11">
        <v>10</v>
      </c>
      <c r="I1241" s="20" t="s">
        <v>259</v>
      </c>
      <c r="J1241" s="11" t="s">
        <v>261</v>
      </c>
      <c r="K1241" s="11" t="s">
        <v>4641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45323</v>
      </c>
      <c r="H1242" s="11">
        <v>10</v>
      </c>
      <c r="I1242" s="20" t="s">
        <v>259</v>
      </c>
      <c r="J1242" s="11" t="s">
        <v>261</v>
      </c>
      <c r="K1242" s="11" t="s">
        <v>4641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45323</v>
      </c>
      <c r="H1243" s="11">
        <v>10</v>
      </c>
      <c r="I1243" s="20" t="s">
        <v>259</v>
      </c>
      <c r="J1243" s="11" t="s">
        <v>261</v>
      </c>
      <c r="K1243" s="11" t="s">
        <v>4641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45323</v>
      </c>
      <c r="H1244" s="11">
        <v>10</v>
      </c>
      <c r="I1244" s="20" t="s">
        <v>259</v>
      </c>
      <c r="J1244" s="11" t="s">
        <v>261</v>
      </c>
      <c r="K1244" s="11" t="s">
        <v>4641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45323</v>
      </c>
      <c r="H1245" s="11">
        <v>10</v>
      </c>
      <c r="I1245" s="20" t="s">
        <v>259</v>
      </c>
      <c r="J1245" s="11" t="s">
        <v>261</v>
      </c>
      <c r="K1245" s="11" t="s">
        <v>4641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45323</v>
      </c>
      <c r="H1246" s="11">
        <v>10</v>
      </c>
      <c r="I1246" s="20" t="s">
        <v>259</v>
      </c>
      <c r="J1246" s="11" t="s">
        <v>261</v>
      </c>
      <c r="K1246" s="11" t="s">
        <v>4641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45323</v>
      </c>
      <c r="H1247" s="11">
        <v>10</v>
      </c>
      <c r="I1247" s="20" t="s">
        <v>259</v>
      </c>
      <c r="J1247" s="11" t="s">
        <v>261</v>
      </c>
      <c r="K1247" s="11" t="s">
        <v>4641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45323</v>
      </c>
      <c r="H1248" s="11">
        <v>10</v>
      </c>
      <c r="I1248" s="20" t="s">
        <v>259</v>
      </c>
      <c r="J1248" s="11" t="s">
        <v>261</v>
      </c>
      <c r="K1248" s="11" t="s">
        <v>4641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45323</v>
      </c>
      <c r="H1249" s="11">
        <v>10</v>
      </c>
      <c r="I1249" s="20" t="s">
        <v>259</v>
      </c>
      <c r="J1249" s="11" t="s">
        <v>261</v>
      </c>
      <c r="K1249" s="11" t="s">
        <v>4641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45323</v>
      </c>
      <c r="H1250" s="11">
        <v>10</v>
      </c>
      <c r="I1250" s="20" t="s">
        <v>259</v>
      </c>
      <c r="J1250" s="11" t="s">
        <v>261</v>
      </c>
      <c r="K1250" s="11" t="s">
        <v>4641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45323</v>
      </c>
      <c r="H1251" s="11">
        <v>10</v>
      </c>
      <c r="I1251" s="20" t="s">
        <v>259</v>
      </c>
      <c r="J1251" s="11" t="s">
        <v>261</v>
      </c>
      <c r="K1251" s="11" t="s">
        <v>4641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45323</v>
      </c>
      <c r="H1252" s="11">
        <v>10</v>
      </c>
      <c r="I1252" s="20" t="s">
        <v>259</v>
      </c>
      <c r="J1252" s="11" t="s">
        <v>261</v>
      </c>
      <c r="K1252" s="11" t="s">
        <v>4641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45323</v>
      </c>
      <c r="H1253" s="11">
        <v>10</v>
      </c>
      <c r="I1253" s="20" t="s">
        <v>259</v>
      </c>
      <c r="J1253" s="11" t="s">
        <v>261</v>
      </c>
      <c r="K1253" s="11" t="s">
        <v>4641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45323</v>
      </c>
      <c r="H1254" s="11">
        <v>10</v>
      </c>
      <c r="I1254" s="20" t="s">
        <v>259</v>
      </c>
      <c r="J1254" s="11" t="s">
        <v>261</v>
      </c>
      <c r="K1254" s="11" t="s">
        <v>4641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45323</v>
      </c>
      <c r="H1255" s="11">
        <v>10</v>
      </c>
      <c r="I1255" s="20" t="s">
        <v>259</v>
      </c>
      <c r="J1255" s="11" t="s">
        <v>261</v>
      </c>
      <c r="K1255" s="11" t="s">
        <v>4641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45323</v>
      </c>
      <c r="H1256" s="11">
        <v>10</v>
      </c>
      <c r="I1256" s="20" t="s">
        <v>259</v>
      </c>
      <c r="J1256" s="11" t="s">
        <v>261</v>
      </c>
      <c r="K1256" s="11" t="s">
        <v>4641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45323</v>
      </c>
      <c r="H1257" s="11">
        <v>10</v>
      </c>
      <c r="I1257" s="20" t="s">
        <v>259</v>
      </c>
      <c r="J1257" s="11" t="s">
        <v>261</v>
      </c>
      <c r="K1257" s="11" t="s">
        <v>4641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45323</v>
      </c>
      <c r="H1258" s="11">
        <v>10</v>
      </c>
      <c r="I1258" s="20" t="s">
        <v>259</v>
      </c>
      <c r="J1258" s="11" t="s">
        <v>261</v>
      </c>
      <c r="K1258" s="11" t="s">
        <v>4641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45323</v>
      </c>
      <c r="H1259" s="11">
        <v>10</v>
      </c>
      <c r="I1259" s="20" t="s">
        <v>259</v>
      </c>
      <c r="J1259" s="11" t="s">
        <v>261</v>
      </c>
      <c r="K1259" s="11" t="s">
        <v>4641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45323</v>
      </c>
      <c r="H1260" s="11">
        <v>10</v>
      </c>
      <c r="I1260" s="20" t="s">
        <v>259</v>
      </c>
      <c r="J1260" s="11" t="s">
        <v>261</v>
      </c>
      <c r="K1260" s="11" t="s">
        <v>4641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45323</v>
      </c>
      <c r="H1261" s="11">
        <v>10</v>
      </c>
      <c r="I1261" s="20" t="s">
        <v>259</v>
      </c>
      <c r="J1261" s="11" t="s">
        <v>261</v>
      </c>
      <c r="K1261" s="11" t="s">
        <v>4641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45323</v>
      </c>
      <c r="H1262" s="11">
        <v>10</v>
      </c>
      <c r="I1262" s="20" t="s">
        <v>259</v>
      </c>
      <c r="J1262" s="11" t="s">
        <v>261</v>
      </c>
      <c r="K1262" s="11" t="s">
        <v>4641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45323</v>
      </c>
      <c r="H1263" s="11">
        <v>10</v>
      </c>
      <c r="I1263" s="20" t="s">
        <v>259</v>
      </c>
      <c r="J1263" s="11" t="s">
        <v>261</v>
      </c>
      <c r="K1263" s="11" t="s">
        <v>4641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45323</v>
      </c>
      <c r="H1264" s="11">
        <v>10</v>
      </c>
      <c r="I1264" s="20" t="s">
        <v>259</v>
      </c>
      <c r="J1264" s="11" t="s">
        <v>261</v>
      </c>
      <c r="K1264" s="11" t="s">
        <v>4641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45323</v>
      </c>
      <c r="H1265" s="11">
        <v>10</v>
      </c>
      <c r="I1265" s="20" t="s">
        <v>259</v>
      </c>
      <c r="J1265" s="11" t="s">
        <v>261</v>
      </c>
      <c r="K1265" s="11" t="s">
        <v>4641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45323</v>
      </c>
      <c r="H1266" s="11">
        <v>10</v>
      </c>
      <c r="I1266" s="20" t="s">
        <v>259</v>
      </c>
      <c r="J1266" s="11" t="s">
        <v>261</v>
      </c>
      <c r="K1266" s="11" t="s">
        <v>4641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45323</v>
      </c>
      <c r="H1267" s="11">
        <v>10</v>
      </c>
      <c r="I1267" s="20" t="s">
        <v>259</v>
      </c>
      <c r="J1267" s="11" t="s">
        <v>261</v>
      </c>
      <c r="K1267" s="11" t="s">
        <v>4641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45323</v>
      </c>
      <c r="H1268" s="11">
        <v>10</v>
      </c>
      <c r="I1268" s="20" t="s">
        <v>259</v>
      </c>
      <c r="J1268" s="11" t="s">
        <v>261</v>
      </c>
      <c r="K1268" s="11" t="s">
        <v>4641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45323</v>
      </c>
      <c r="H1269" s="11">
        <v>10</v>
      </c>
      <c r="I1269" s="20" t="s">
        <v>259</v>
      </c>
      <c r="J1269" s="11" t="s">
        <v>261</v>
      </c>
      <c r="K1269" s="11" t="s">
        <v>4641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45323</v>
      </c>
      <c r="H1270" s="11">
        <v>10</v>
      </c>
      <c r="I1270" s="20" t="s">
        <v>259</v>
      </c>
      <c r="J1270" s="11" t="s">
        <v>261</v>
      </c>
      <c r="K1270" s="11" t="s">
        <v>4641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45323</v>
      </c>
      <c r="H1271" s="11">
        <v>10</v>
      </c>
      <c r="I1271" s="20" t="s">
        <v>259</v>
      </c>
      <c r="J1271" s="11" t="s">
        <v>261</v>
      </c>
      <c r="K1271" s="11" t="s">
        <v>4641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45323</v>
      </c>
      <c r="H1272" s="11">
        <v>10</v>
      </c>
      <c r="I1272" s="20" t="s">
        <v>259</v>
      </c>
      <c r="J1272" s="11" t="s">
        <v>261</v>
      </c>
      <c r="K1272" s="11" t="s">
        <v>4641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45323</v>
      </c>
      <c r="H1273" s="11">
        <v>10</v>
      </c>
      <c r="I1273" s="20" t="s">
        <v>259</v>
      </c>
      <c r="J1273" s="11" t="s">
        <v>261</v>
      </c>
      <c r="K1273" s="11" t="s">
        <v>4641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45323</v>
      </c>
      <c r="H1274" s="11">
        <v>10</v>
      </c>
      <c r="I1274" s="20" t="s">
        <v>259</v>
      </c>
      <c r="J1274" s="11" t="s">
        <v>261</v>
      </c>
      <c r="K1274" s="11" t="s">
        <v>4641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45323</v>
      </c>
      <c r="H1275" s="11">
        <v>10</v>
      </c>
      <c r="I1275" s="20" t="s">
        <v>259</v>
      </c>
      <c r="J1275" s="11" t="s">
        <v>261</v>
      </c>
      <c r="K1275" s="11" t="s">
        <v>4641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45323</v>
      </c>
      <c r="H1276" s="11">
        <v>10</v>
      </c>
      <c r="I1276" s="20" t="s">
        <v>259</v>
      </c>
      <c r="J1276" s="11" t="s">
        <v>261</v>
      </c>
      <c r="K1276" s="11" t="s">
        <v>4641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45323</v>
      </c>
      <c r="H1277" s="11">
        <v>10</v>
      </c>
      <c r="I1277" s="20" t="s">
        <v>259</v>
      </c>
      <c r="J1277" s="11" t="s">
        <v>261</v>
      </c>
      <c r="K1277" s="11" t="s">
        <v>4641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45323</v>
      </c>
      <c r="H1278" s="11">
        <v>10</v>
      </c>
      <c r="I1278" s="20" t="s">
        <v>259</v>
      </c>
      <c r="J1278" s="11" t="s">
        <v>261</v>
      </c>
      <c r="K1278" s="11" t="s">
        <v>4641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45323</v>
      </c>
      <c r="H1279" s="11">
        <v>10</v>
      </c>
      <c r="I1279" s="20" t="s">
        <v>259</v>
      </c>
      <c r="J1279" s="11" t="s">
        <v>261</v>
      </c>
      <c r="K1279" s="11" t="s">
        <v>4641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45323</v>
      </c>
      <c r="H1280" s="11">
        <v>10</v>
      </c>
      <c r="I1280" s="20" t="s">
        <v>259</v>
      </c>
      <c r="J1280" s="11" t="s">
        <v>261</v>
      </c>
      <c r="K1280" s="11" t="s">
        <v>4641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45323</v>
      </c>
      <c r="H1281" s="11">
        <v>10</v>
      </c>
      <c r="I1281" s="20" t="s">
        <v>259</v>
      </c>
      <c r="J1281" s="11" t="s">
        <v>261</v>
      </c>
      <c r="K1281" s="11" t="s">
        <v>4641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45323</v>
      </c>
      <c r="H1282" s="11">
        <v>10</v>
      </c>
      <c r="I1282" s="20" t="s">
        <v>259</v>
      </c>
      <c r="J1282" s="11" t="s">
        <v>261</v>
      </c>
      <c r="K1282" s="11" t="s">
        <v>4641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45323</v>
      </c>
      <c r="H1283" s="11">
        <v>10</v>
      </c>
      <c r="I1283" s="20" t="s">
        <v>259</v>
      </c>
      <c r="J1283" s="11" t="s">
        <v>261</v>
      </c>
      <c r="K1283" s="11" t="s">
        <v>4641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45323</v>
      </c>
      <c r="H1284" s="11">
        <v>10</v>
      </c>
      <c r="I1284" s="20" t="s">
        <v>259</v>
      </c>
      <c r="J1284" s="11" t="s">
        <v>261</v>
      </c>
      <c r="K1284" s="11" t="s">
        <v>4641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45323</v>
      </c>
      <c r="H1285" s="11">
        <v>10</v>
      </c>
      <c r="I1285" s="20" t="s">
        <v>259</v>
      </c>
      <c r="J1285" s="11" t="s">
        <v>261</v>
      </c>
      <c r="K1285" s="11" t="s">
        <v>4641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45323</v>
      </c>
      <c r="H1286" s="11">
        <v>10</v>
      </c>
      <c r="I1286" s="20" t="s">
        <v>259</v>
      </c>
      <c r="J1286" s="11" t="s">
        <v>261</v>
      </c>
      <c r="K1286" s="11" t="s">
        <v>4641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45323</v>
      </c>
      <c r="H1287" s="11">
        <v>10</v>
      </c>
      <c r="I1287" s="20" t="s">
        <v>259</v>
      </c>
      <c r="J1287" s="11" t="s">
        <v>261</v>
      </c>
      <c r="K1287" s="11" t="s">
        <v>4641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45323</v>
      </c>
      <c r="H1288" s="11">
        <v>10</v>
      </c>
      <c r="I1288" s="20" t="s">
        <v>259</v>
      </c>
      <c r="J1288" s="11" t="s">
        <v>261</v>
      </c>
      <c r="K1288" s="11" t="s">
        <v>4641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45323</v>
      </c>
      <c r="H1289" s="11">
        <v>10</v>
      </c>
      <c r="I1289" s="20" t="s">
        <v>259</v>
      </c>
      <c r="J1289" s="11" t="s">
        <v>261</v>
      </c>
      <c r="K1289" s="11" t="s">
        <v>4641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45323</v>
      </c>
      <c r="H1290" s="11">
        <v>10</v>
      </c>
      <c r="I1290" s="20" t="s">
        <v>259</v>
      </c>
      <c r="J1290" s="11" t="s">
        <v>261</v>
      </c>
      <c r="K1290" s="11" t="s">
        <v>4641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45323</v>
      </c>
      <c r="H1291" s="11">
        <v>10</v>
      </c>
      <c r="I1291" s="20" t="s">
        <v>259</v>
      </c>
      <c r="J1291" s="11" t="s">
        <v>261</v>
      </c>
      <c r="K1291" s="11" t="s">
        <v>4641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45323</v>
      </c>
      <c r="H1292" s="11">
        <v>10</v>
      </c>
      <c r="I1292" s="20" t="s">
        <v>259</v>
      </c>
      <c r="J1292" s="11" t="s">
        <v>261</v>
      </c>
      <c r="K1292" s="11" t="s">
        <v>4641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45323</v>
      </c>
      <c r="H1293" s="11">
        <v>10</v>
      </c>
      <c r="I1293" s="20" t="s">
        <v>259</v>
      </c>
      <c r="J1293" s="11" t="s">
        <v>261</v>
      </c>
      <c r="K1293" s="11" t="s">
        <v>4641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45323</v>
      </c>
      <c r="H1294" s="11">
        <v>10</v>
      </c>
      <c r="I1294" s="20" t="s">
        <v>259</v>
      </c>
      <c r="J1294" s="11" t="s">
        <v>261</v>
      </c>
      <c r="K1294" s="11" t="s">
        <v>4641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45323</v>
      </c>
      <c r="H1295" s="11">
        <v>10</v>
      </c>
      <c r="I1295" s="20" t="s">
        <v>259</v>
      </c>
      <c r="J1295" s="11" t="s">
        <v>261</v>
      </c>
      <c r="K1295" s="11" t="s">
        <v>4641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45323</v>
      </c>
      <c r="H1296" s="11">
        <v>10</v>
      </c>
      <c r="I1296" s="20" t="s">
        <v>259</v>
      </c>
      <c r="J1296" s="11" t="s">
        <v>261</v>
      </c>
      <c r="K1296" s="11" t="s">
        <v>4641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45323</v>
      </c>
      <c r="H1297" s="11">
        <v>10</v>
      </c>
      <c r="I1297" s="20" t="s">
        <v>259</v>
      </c>
      <c r="J1297" s="11" t="s">
        <v>261</v>
      </c>
      <c r="K1297" s="11" t="s">
        <v>4641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45323</v>
      </c>
      <c r="H1298" s="11">
        <v>10</v>
      </c>
      <c r="I1298" s="20" t="s">
        <v>259</v>
      </c>
      <c r="J1298" s="11" t="s">
        <v>261</v>
      </c>
      <c r="K1298" s="11" t="s">
        <v>4641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45323</v>
      </c>
      <c r="H1299" s="11">
        <v>10</v>
      </c>
      <c r="I1299" s="20" t="s">
        <v>259</v>
      </c>
      <c r="J1299" s="11" t="s">
        <v>261</v>
      </c>
      <c r="K1299" s="11" t="s">
        <v>4641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45323</v>
      </c>
      <c r="H1300" s="11">
        <v>10</v>
      </c>
      <c r="I1300" s="20" t="s">
        <v>259</v>
      </c>
      <c r="J1300" s="11" t="s">
        <v>261</v>
      </c>
      <c r="K1300" s="11" t="s">
        <v>4641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45323</v>
      </c>
      <c r="H1301" s="11">
        <v>10</v>
      </c>
      <c r="I1301" s="20" t="s">
        <v>259</v>
      </c>
      <c r="J1301" s="11" t="s">
        <v>261</v>
      </c>
      <c r="K1301" s="11" t="s">
        <v>4641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45323</v>
      </c>
      <c r="H1302" s="11">
        <v>10</v>
      </c>
      <c r="I1302" s="20" t="s">
        <v>259</v>
      </c>
      <c r="J1302" s="11" t="s">
        <v>261</v>
      </c>
      <c r="K1302" s="11" t="s">
        <v>4641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45323</v>
      </c>
      <c r="H1303" s="11">
        <v>10</v>
      </c>
      <c r="I1303" s="20" t="s">
        <v>259</v>
      </c>
      <c r="J1303" s="11" t="s">
        <v>261</v>
      </c>
      <c r="K1303" s="11" t="s">
        <v>4641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45323</v>
      </c>
      <c r="H1304" s="11">
        <v>10</v>
      </c>
      <c r="I1304" s="20" t="s">
        <v>259</v>
      </c>
      <c r="J1304" s="11" t="s">
        <v>261</v>
      </c>
      <c r="K1304" s="11" t="s">
        <v>4641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45323</v>
      </c>
      <c r="H1305" s="11">
        <v>10</v>
      </c>
      <c r="I1305" s="20" t="s">
        <v>259</v>
      </c>
      <c r="J1305" s="11" t="s">
        <v>261</v>
      </c>
      <c r="K1305" s="11" t="s">
        <v>4641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45323</v>
      </c>
      <c r="H1306" s="11">
        <v>10</v>
      </c>
      <c r="I1306" s="20" t="s">
        <v>259</v>
      </c>
      <c r="J1306" s="11" t="s">
        <v>261</v>
      </c>
      <c r="K1306" s="11" t="s">
        <v>4641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45323</v>
      </c>
      <c r="H1307" s="11">
        <v>10</v>
      </c>
      <c r="I1307" s="20" t="s">
        <v>259</v>
      </c>
      <c r="J1307" s="11" t="s">
        <v>261</v>
      </c>
      <c r="K1307" s="11" t="s">
        <v>4641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45323</v>
      </c>
      <c r="H1308" s="11">
        <v>10</v>
      </c>
      <c r="I1308" s="20" t="s">
        <v>259</v>
      </c>
      <c r="J1308" s="11" t="s">
        <v>261</v>
      </c>
      <c r="K1308" s="11" t="s">
        <v>4641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45323</v>
      </c>
      <c r="H1309" s="11">
        <v>10</v>
      </c>
      <c r="I1309" s="20" t="s">
        <v>259</v>
      </c>
      <c r="J1309" s="11" t="s">
        <v>261</v>
      </c>
      <c r="K1309" s="11" t="s">
        <v>4641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45323</v>
      </c>
      <c r="H1310" s="11">
        <v>10</v>
      </c>
      <c r="I1310" s="20" t="s">
        <v>259</v>
      </c>
      <c r="J1310" s="11" t="s">
        <v>261</v>
      </c>
      <c r="K1310" s="11" t="s">
        <v>4641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45323</v>
      </c>
      <c r="H1311" s="11">
        <v>10</v>
      </c>
      <c r="I1311" s="20" t="s">
        <v>259</v>
      </c>
      <c r="J1311" s="11" t="s">
        <v>261</v>
      </c>
      <c r="K1311" s="11" t="s">
        <v>4641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45323</v>
      </c>
      <c r="H1312" s="11">
        <v>10</v>
      </c>
      <c r="I1312" s="20" t="s">
        <v>259</v>
      </c>
      <c r="J1312" s="11" t="s">
        <v>261</v>
      </c>
      <c r="K1312" s="11" t="s">
        <v>4641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45323</v>
      </c>
      <c r="H1313" s="11">
        <v>10</v>
      </c>
      <c r="I1313" s="20" t="s">
        <v>259</v>
      </c>
      <c r="J1313" s="11" t="s">
        <v>261</v>
      </c>
      <c r="K1313" s="11" t="s">
        <v>4641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45323</v>
      </c>
      <c r="H1314" s="11">
        <v>10</v>
      </c>
      <c r="I1314" s="20" t="s">
        <v>259</v>
      </c>
      <c r="J1314" s="11" t="s">
        <v>261</v>
      </c>
      <c r="K1314" s="11" t="s">
        <v>4641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45323</v>
      </c>
      <c r="H1315" s="11">
        <v>10</v>
      </c>
      <c r="I1315" s="20" t="s">
        <v>259</v>
      </c>
      <c r="J1315" s="11" t="s">
        <v>261</v>
      </c>
      <c r="K1315" s="11" t="s">
        <v>4641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45323</v>
      </c>
      <c r="H1316" s="11">
        <v>10</v>
      </c>
      <c r="I1316" s="20" t="s">
        <v>259</v>
      </c>
      <c r="J1316" s="11" t="s">
        <v>261</v>
      </c>
      <c r="K1316" s="11" t="s">
        <v>4641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45323</v>
      </c>
      <c r="H1317" s="11">
        <v>10</v>
      </c>
      <c r="I1317" s="20" t="s">
        <v>259</v>
      </c>
      <c r="J1317" s="11" t="s">
        <v>261</v>
      </c>
      <c r="K1317" s="11" t="s">
        <v>4641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45323</v>
      </c>
      <c r="H1318" s="11">
        <v>10</v>
      </c>
      <c r="I1318" s="20" t="s">
        <v>259</v>
      </c>
      <c r="J1318" s="11" t="s">
        <v>261</v>
      </c>
      <c r="K1318" s="11" t="s">
        <v>4641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45323</v>
      </c>
      <c r="H1319" s="11">
        <v>10</v>
      </c>
      <c r="I1319" s="20" t="s">
        <v>259</v>
      </c>
      <c r="J1319" s="11" t="s">
        <v>261</v>
      </c>
      <c r="K1319" s="11" t="s">
        <v>4641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45323</v>
      </c>
      <c r="H1320" s="11">
        <v>10</v>
      </c>
      <c r="I1320" s="20" t="s">
        <v>259</v>
      </c>
      <c r="J1320" s="11" t="s">
        <v>261</v>
      </c>
      <c r="K1320" s="11" t="s">
        <v>4641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45323</v>
      </c>
      <c r="H1321" s="11">
        <v>10</v>
      </c>
      <c r="I1321" s="20" t="s">
        <v>259</v>
      </c>
      <c r="J1321" s="11" t="s">
        <v>261</v>
      </c>
      <c r="K1321" s="11" t="s">
        <v>4641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45323</v>
      </c>
      <c r="H1322" s="11">
        <v>10</v>
      </c>
      <c r="I1322" s="20" t="s">
        <v>259</v>
      </c>
      <c r="J1322" s="11" t="s">
        <v>261</v>
      </c>
      <c r="K1322" s="11" t="s">
        <v>4641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45323</v>
      </c>
      <c r="H1323" s="11">
        <v>10</v>
      </c>
      <c r="I1323" s="20" t="s">
        <v>259</v>
      </c>
      <c r="J1323" s="11" t="s">
        <v>261</v>
      </c>
      <c r="K1323" s="11" t="s">
        <v>4641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45323</v>
      </c>
      <c r="H1324" s="11">
        <v>10</v>
      </c>
      <c r="I1324" s="20" t="s">
        <v>259</v>
      </c>
      <c r="J1324" s="11" t="s">
        <v>261</v>
      </c>
      <c r="K1324" s="11" t="s">
        <v>4641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45323</v>
      </c>
      <c r="H1325" s="11">
        <v>10</v>
      </c>
      <c r="I1325" s="20" t="s">
        <v>259</v>
      </c>
      <c r="J1325" s="11" t="s">
        <v>261</v>
      </c>
      <c r="K1325" s="11" t="s">
        <v>4641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45323</v>
      </c>
      <c r="H1326" s="11">
        <v>10</v>
      </c>
      <c r="I1326" s="20" t="s">
        <v>259</v>
      </c>
      <c r="J1326" s="11" t="s">
        <v>261</v>
      </c>
      <c r="K1326" s="11" t="s">
        <v>4641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45323</v>
      </c>
      <c r="H1327" s="11">
        <v>10</v>
      </c>
      <c r="I1327" s="20" t="s">
        <v>259</v>
      </c>
      <c r="J1327" s="11" t="s">
        <v>261</v>
      </c>
      <c r="K1327" s="11" t="s">
        <v>4641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45323</v>
      </c>
      <c r="H1328" s="11">
        <v>10</v>
      </c>
      <c r="I1328" s="20" t="s">
        <v>259</v>
      </c>
      <c r="J1328" s="11" t="s">
        <v>261</v>
      </c>
      <c r="K1328" s="11" t="s">
        <v>4641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45323</v>
      </c>
      <c r="H1329" s="11">
        <v>10</v>
      </c>
      <c r="I1329" s="20" t="s">
        <v>259</v>
      </c>
      <c r="J1329" s="11" t="s">
        <v>261</v>
      </c>
      <c r="K1329" s="11" t="s">
        <v>4641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45323</v>
      </c>
      <c r="H1330" s="11">
        <v>10</v>
      </c>
      <c r="I1330" s="20" t="s">
        <v>259</v>
      </c>
      <c r="J1330" s="11" t="s">
        <v>261</v>
      </c>
      <c r="K1330" s="11" t="s">
        <v>4641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45323</v>
      </c>
      <c r="H1331" s="11">
        <v>10</v>
      </c>
      <c r="I1331" s="20" t="s">
        <v>259</v>
      </c>
      <c r="J1331" s="11" t="s">
        <v>261</v>
      </c>
      <c r="K1331" s="11" t="s">
        <v>4641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45323</v>
      </c>
      <c r="H1332" s="11">
        <v>10</v>
      </c>
      <c r="I1332" s="20" t="s">
        <v>259</v>
      </c>
      <c r="J1332" s="11" t="s">
        <v>261</v>
      </c>
      <c r="K1332" s="11" t="s">
        <v>4641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45323</v>
      </c>
      <c r="H1333" s="11">
        <v>10</v>
      </c>
      <c r="I1333" s="20" t="s">
        <v>259</v>
      </c>
      <c r="J1333" s="11" t="s">
        <v>261</v>
      </c>
      <c r="K1333" s="11" t="s">
        <v>4641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45323</v>
      </c>
      <c r="H1334" s="11">
        <v>10</v>
      </c>
      <c r="I1334" s="20" t="s">
        <v>259</v>
      </c>
      <c r="J1334" s="11" t="s">
        <v>261</v>
      </c>
      <c r="K1334" s="11" t="s">
        <v>4641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45323</v>
      </c>
      <c r="H1335" s="11">
        <v>10</v>
      </c>
      <c r="I1335" s="20" t="s">
        <v>259</v>
      </c>
      <c r="J1335" s="11" t="s">
        <v>261</v>
      </c>
      <c r="K1335" s="11" t="s">
        <v>4641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45323</v>
      </c>
      <c r="H1336" s="11">
        <v>10</v>
      </c>
      <c r="I1336" s="20" t="s">
        <v>259</v>
      </c>
      <c r="J1336" s="11" t="s">
        <v>261</v>
      </c>
      <c r="K1336" s="11" t="s">
        <v>4641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45323</v>
      </c>
      <c r="H1337" s="11">
        <v>10</v>
      </c>
      <c r="I1337" s="20" t="s">
        <v>259</v>
      </c>
      <c r="J1337" s="11" t="s">
        <v>261</v>
      </c>
      <c r="K1337" s="11" t="s">
        <v>4641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45323</v>
      </c>
      <c r="H1338" s="11">
        <v>10</v>
      </c>
      <c r="I1338" s="20" t="s">
        <v>259</v>
      </c>
      <c r="J1338" s="11" t="s">
        <v>261</v>
      </c>
      <c r="K1338" s="11" t="s">
        <v>4641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45323</v>
      </c>
      <c r="H1339" s="11">
        <v>10</v>
      </c>
      <c r="I1339" s="20" t="s">
        <v>259</v>
      </c>
      <c r="J1339" s="11" t="s">
        <v>261</v>
      </c>
      <c r="K1339" s="11" t="s">
        <v>4641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45323</v>
      </c>
      <c r="H1340" s="11">
        <v>10</v>
      </c>
      <c r="I1340" s="20" t="s">
        <v>259</v>
      </c>
      <c r="J1340" s="11" t="s">
        <v>261</v>
      </c>
      <c r="K1340" s="11" t="s">
        <v>4641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45323</v>
      </c>
      <c r="H1341" s="11">
        <v>10</v>
      </c>
      <c r="I1341" s="20" t="s">
        <v>259</v>
      </c>
      <c r="J1341" s="11" t="s">
        <v>261</v>
      </c>
      <c r="K1341" s="11" t="s">
        <v>4641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45323</v>
      </c>
      <c r="H1342" s="11">
        <v>10</v>
      </c>
      <c r="I1342" s="20" t="s">
        <v>259</v>
      </c>
      <c r="J1342" s="11" t="s">
        <v>261</v>
      </c>
      <c r="K1342" s="11" t="s">
        <v>4641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45323</v>
      </c>
      <c r="H1343" s="11">
        <v>10</v>
      </c>
      <c r="I1343" s="20" t="s">
        <v>259</v>
      </c>
      <c r="J1343" s="11" t="s">
        <v>261</v>
      </c>
      <c r="K1343" s="11" t="s">
        <v>4641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45323</v>
      </c>
      <c r="H1344" s="11">
        <v>10</v>
      </c>
      <c r="I1344" s="20" t="s">
        <v>259</v>
      </c>
      <c r="J1344" s="11" t="s">
        <v>261</v>
      </c>
      <c r="K1344" s="11" t="s">
        <v>4641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45323</v>
      </c>
      <c r="H1345" s="11">
        <v>10</v>
      </c>
      <c r="I1345" s="20" t="s">
        <v>259</v>
      </c>
      <c r="J1345" s="11" t="s">
        <v>261</v>
      </c>
      <c r="K1345" s="11" t="s">
        <v>4641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45323</v>
      </c>
      <c r="H1346" s="11">
        <v>10</v>
      </c>
      <c r="I1346" s="20" t="s">
        <v>259</v>
      </c>
      <c r="J1346" s="11" t="s">
        <v>261</v>
      </c>
      <c r="K1346" s="11" t="s">
        <v>4641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45323</v>
      </c>
      <c r="H1347" s="11">
        <v>10</v>
      </c>
      <c r="I1347" s="20" t="s">
        <v>259</v>
      </c>
      <c r="J1347" s="11" t="s">
        <v>261</v>
      </c>
      <c r="K1347" s="11" t="s">
        <v>4641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45323</v>
      </c>
      <c r="H1348" s="11">
        <v>10</v>
      </c>
      <c r="I1348" s="20" t="s">
        <v>259</v>
      </c>
      <c r="J1348" s="11" t="s">
        <v>261</v>
      </c>
      <c r="K1348" s="11" t="s">
        <v>4641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45323</v>
      </c>
      <c r="H1349" s="11">
        <v>10</v>
      </c>
      <c r="I1349" s="20" t="s">
        <v>259</v>
      </c>
      <c r="J1349" s="11" t="s">
        <v>261</v>
      </c>
      <c r="K1349" s="11" t="s">
        <v>4641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45323</v>
      </c>
      <c r="H1350" s="11">
        <v>10</v>
      </c>
      <c r="I1350" s="20" t="s">
        <v>259</v>
      </c>
      <c r="J1350" s="11" t="s">
        <v>261</v>
      </c>
      <c r="K1350" s="11" t="s">
        <v>4641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45323</v>
      </c>
      <c r="H1351" s="11">
        <v>10</v>
      </c>
      <c r="I1351" s="20" t="s">
        <v>259</v>
      </c>
      <c r="J1351" s="11" t="s">
        <v>261</v>
      </c>
      <c r="K1351" s="11" t="s">
        <v>4641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45323</v>
      </c>
      <c r="H1352" s="11">
        <v>10</v>
      </c>
      <c r="I1352" s="20" t="s">
        <v>259</v>
      </c>
      <c r="J1352" s="11" t="s">
        <v>261</v>
      </c>
      <c r="K1352" s="11" t="s">
        <v>4641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45323</v>
      </c>
      <c r="H1353" s="11">
        <v>10</v>
      </c>
      <c r="I1353" s="20" t="s">
        <v>259</v>
      </c>
      <c r="J1353" s="11" t="s">
        <v>261</v>
      </c>
      <c r="K1353" s="11" t="s">
        <v>4641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45323</v>
      </c>
      <c r="H1354" s="11">
        <v>10</v>
      </c>
      <c r="I1354" s="20" t="s">
        <v>259</v>
      </c>
      <c r="J1354" s="11" t="s">
        <v>261</v>
      </c>
      <c r="K1354" s="11" t="s">
        <v>4641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45323</v>
      </c>
      <c r="H1355" s="11">
        <v>10</v>
      </c>
      <c r="I1355" s="20" t="s">
        <v>259</v>
      </c>
      <c r="J1355" s="11" t="s">
        <v>261</v>
      </c>
      <c r="K1355" s="11" t="s">
        <v>4641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45323</v>
      </c>
      <c r="H1356" s="11">
        <v>10</v>
      </c>
      <c r="I1356" s="20" t="s">
        <v>259</v>
      </c>
      <c r="J1356" s="11" t="s">
        <v>261</v>
      </c>
      <c r="K1356" s="11" t="s">
        <v>4641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45323</v>
      </c>
      <c r="H1357" s="11">
        <v>10</v>
      </c>
      <c r="I1357" s="20" t="s">
        <v>259</v>
      </c>
      <c r="J1357" s="11" t="s">
        <v>261</v>
      </c>
      <c r="K1357" s="11" t="s">
        <v>4641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45323</v>
      </c>
      <c r="H1358" s="11">
        <v>10</v>
      </c>
      <c r="I1358" s="20" t="s">
        <v>259</v>
      </c>
      <c r="J1358" s="11" t="s">
        <v>261</v>
      </c>
      <c r="K1358" s="11" t="s">
        <v>4641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45323</v>
      </c>
      <c r="H1359" s="11">
        <v>10</v>
      </c>
      <c r="I1359" s="20" t="s">
        <v>259</v>
      </c>
      <c r="J1359" s="11" t="s">
        <v>261</v>
      </c>
      <c r="K1359" s="11" t="s">
        <v>4641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45323</v>
      </c>
      <c r="H1360" s="11">
        <v>10</v>
      </c>
      <c r="I1360" s="20" t="s">
        <v>259</v>
      </c>
      <c r="J1360" s="11" t="s">
        <v>261</v>
      </c>
      <c r="K1360" s="11" t="s">
        <v>4641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45323</v>
      </c>
      <c r="H1361" s="11">
        <v>10</v>
      </c>
      <c r="I1361" s="20" t="s">
        <v>259</v>
      </c>
      <c r="J1361" s="11" t="s">
        <v>261</v>
      </c>
      <c r="K1361" s="11" t="s">
        <v>4641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45323</v>
      </c>
      <c r="H1362" s="11">
        <v>10</v>
      </c>
      <c r="I1362" s="20" t="s">
        <v>259</v>
      </c>
      <c r="J1362" s="11" t="s">
        <v>261</v>
      </c>
      <c r="K1362" s="11" t="s">
        <v>4641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45323</v>
      </c>
      <c r="H1363" s="11">
        <v>10</v>
      </c>
      <c r="I1363" s="20" t="s">
        <v>259</v>
      </c>
      <c r="J1363" s="11" t="s">
        <v>261</v>
      </c>
      <c r="K1363" s="11" t="s">
        <v>4641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45323</v>
      </c>
      <c r="H1364" s="11">
        <v>10</v>
      </c>
      <c r="I1364" s="20" t="s">
        <v>259</v>
      </c>
      <c r="J1364" s="11" t="s">
        <v>261</v>
      </c>
      <c r="K1364" s="11" t="s">
        <v>4641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45323</v>
      </c>
      <c r="H1365" s="11">
        <v>10</v>
      </c>
      <c r="I1365" s="20" t="s">
        <v>259</v>
      </c>
      <c r="J1365" s="11" t="s">
        <v>261</v>
      </c>
      <c r="K1365" s="11" t="s">
        <v>4641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45323</v>
      </c>
      <c r="H1366" s="11">
        <v>10</v>
      </c>
      <c r="I1366" s="20" t="s">
        <v>259</v>
      </c>
      <c r="J1366" s="11" t="s">
        <v>261</v>
      </c>
      <c r="K1366" s="11" t="s">
        <v>4641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45323</v>
      </c>
      <c r="H1367" s="11">
        <v>10</v>
      </c>
      <c r="I1367" s="20" t="s">
        <v>259</v>
      </c>
      <c r="J1367" s="11" t="s">
        <v>261</v>
      </c>
      <c r="K1367" s="11" t="s">
        <v>4641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45323</v>
      </c>
      <c r="H1368" s="11">
        <v>10</v>
      </c>
      <c r="I1368" s="20" t="s">
        <v>259</v>
      </c>
      <c r="J1368" s="11" t="s">
        <v>261</v>
      </c>
      <c r="K1368" s="11" t="s">
        <v>4641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45323</v>
      </c>
      <c r="H1369" s="11">
        <v>10</v>
      </c>
      <c r="I1369" s="20" t="s">
        <v>259</v>
      </c>
      <c r="J1369" s="11" t="s">
        <v>261</v>
      </c>
      <c r="K1369" s="11" t="s">
        <v>4641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45323</v>
      </c>
      <c r="H1370" s="11">
        <v>10</v>
      </c>
      <c r="I1370" s="20" t="s">
        <v>259</v>
      </c>
      <c r="J1370" s="11" t="s">
        <v>261</v>
      </c>
      <c r="K1370" s="11" t="s">
        <v>4641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45323</v>
      </c>
      <c r="H1371" s="11">
        <v>10</v>
      </c>
      <c r="I1371" s="20" t="s">
        <v>259</v>
      </c>
      <c r="J1371" s="11" t="s">
        <v>261</v>
      </c>
      <c r="K1371" s="11" t="s">
        <v>4641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45323</v>
      </c>
      <c r="H1372" s="11">
        <v>10</v>
      </c>
      <c r="I1372" s="20" t="s">
        <v>259</v>
      </c>
      <c r="J1372" s="11" t="s">
        <v>261</v>
      </c>
      <c r="K1372" s="11" t="s">
        <v>4641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45323</v>
      </c>
      <c r="H1373" s="11">
        <v>10</v>
      </c>
      <c r="I1373" s="20" t="s">
        <v>259</v>
      </c>
      <c r="J1373" s="11" t="s">
        <v>261</v>
      </c>
      <c r="K1373" s="11" t="s">
        <v>4641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45323</v>
      </c>
      <c r="H1374" s="11">
        <v>10</v>
      </c>
      <c r="I1374" s="20" t="s">
        <v>259</v>
      </c>
      <c r="J1374" s="11" t="s">
        <v>261</v>
      </c>
      <c r="K1374" s="11" t="s">
        <v>4641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45323</v>
      </c>
      <c r="H1375" s="11">
        <v>10</v>
      </c>
      <c r="I1375" s="20" t="s">
        <v>259</v>
      </c>
      <c r="J1375" s="11" t="s">
        <v>261</v>
      </c>
      <c r="K1375" s="11" t="s">
        <v>4641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45323</v>
      </c>
      <c r="H1376" s="11">
        <v>10</v>
      </c>
      <c r="I1376" s="20" t="s">
        <v>259</v>
      </c>
      <c r="J1376" s="11" t="s">
        <v>261</v>
      </c>
      <c r="K1376" s="11" t="s">
        <v>4641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45323</v>
      </c>
      <c r="H1377" s="11">
        <v>10</v>
      </c>
      <c r="I1377" s="20" t="s">
        <v>259</v>
      </c>
      <c r="J1377" s="11" t="s">
        <v>261</v>
      </c>
      <c r="K1377" s="11" t="s">
        <v>4641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45323</v>
      </c>
      <c r="H1378" s="11">
        <v>10</v>
      </c>
      <c r="I1378" s="20" t="s">
        <v>259</v>
      </c>
      <c r="J1378" s="11" t="s">
        <v>261</v>
      </c>
      <c r="K1378" s="11" t="s">
        <v>4641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45323</v>
      </c>
      <c r="H1379" s="11">
        <v>10</v>
      </c>
      <c r="I1379" s="20" t="s">
        <v>259</v>
      </c>
      <c r="J1379" s="11" t="s">
        <v>261</v>
      </c>
      <c r="K1379" s="11" t="s">
        <v>4641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45323</v>
      </c>
      <c r="H1380" s="11">
        <v>10</v>
      </c>
      <c r="I1380" s="20" t="s">
        <v>259</v>
      </c>
      <c r="J1380" s="11" t="s">
        <v>261</v>
      </c>
      <c r="K1380" s="11" t="s">
        <v>4641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45323</v>
      </c>
      <c r="H1381" s="11">
        <v>10</v>
      </c>
      <c r="I1381" s="20" t="s">
        <v>259</v>
      </c>
      <c r="J1381" s="11" t="s">
        <v>261</v>
      </c>
      <c r="K1381" s="11" t="s">
        <v>4641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45323</v>
      </c>
      <c r="H1382" s="11">
        <v>10</v>
      </c>
      <c r="I1382" s="20" t="s">
        <v>259</v>
      </c>
      <c r="J1382" s="11" t="s">
        <v>261</v>
      </c>
      <c r="K1382" s="11" t="s">
        <v>4641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45323</v>
      </c>
      <c r="H1383" s="11">
        <v>10</v>
      </c>
      <c r="I1383" s="20" t="s">
        <v>259</v>
      </c>
      <c r="J1383" s="11" t="s">
        <v>261</v>
      </c>
      <c r="K1383" s="11" t="s">
        <v>4641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45323</v>
      </c>
      <c r="H1384" s="11">
        <v>10</v>
      </c>
      <c r="I1384" s="20" t="s">
        <v>259</v>
      </c>
      <c r="J1384" s="11" t="s">
        <v>261</v>
      </c>
      <c r="K1384" s="11" t="s">
        <v>4641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45323</v>
      </c>
      <c r="H1385" s="11">
        <v>10</v>
      </c>
      <c r="I1385" s="20" t="s">
        <v>259</v>
      </c>
      <c r="J1385" s="11" t="s">
        <v>261</v>
      </c>
      <c r="K1385" s="11" t="s">
        <v>4641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45323</v>
      </c>
      <c r="H1386" s="11">
        <v>10</v>
      </c>
      <c r="I1386" s="20" t="s">
        <v>259</v>
      </c>
      <c r="J1386" s="11" t="s">
        <v>261</v>
      </c>
      <c r="K1386" s="11" t="s">
        <v>4641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45323</v>
      </c>
      <c r="H1387" s="11">
        <v>10</v>
      </c>
      <c r="I1387" s="20" t="s">
        <v>259</v>
      </c>
      <c r="J1387" s="11" t="s">
        <v>261</v>
      </c>
      <c r="K1387" s="11" t="s">
        <v>4641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45323</v>
      </c>
      <c r="H1388" s="11">
        <v>10</v>
      </c>
      <c r="I1388" s="20" t="s">
        <v>259</v>
      </c>
      <c r="J1388" s="11" t="s">
        <v>261</v>
      </c>
      <c r="K1388" s="11" t="s">
        <v>4641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45323</v>
      </c>
      <c r="H1389" s="11">
        <v>10</v>
      </c>
      <c r="I1389" s="20" t="s">
        <v>259</v>
      </c>
      <c r="J1389" s="11" t="s">
        <v>261</v>
      </c>
      <c r="K1389" s="11" t="s">
        <v>4641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45323</v>
      </c>
      <c r="H1390" s="11">
        <v>10</v>
      </c>
      <c r="I1390" s="20" t="s">
        <v>259</v>
      </c>
      <c r="J1390" s="11" t="s">
        <v>261</v>
      </c>
      <c r="K1390" s="11" t="s">
        <v>4641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45323</v>
      </c>
      <c r="H1391" s="11">
        <v>10</v>
      </c>
      <c r="I1391" s="20" t="s">
        <v>259</v>
      </c>
      <c r="J1391" s="11" t="s">
        <v>261</v>
      </c>
      <c r="K1391" s="11" t="s">
        <v>4641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45323</v>
      </c>
      <c r="H1392" s="11">
        <v>10</v>
      </c>
      <c r="I1392" s="20" t="s">
        <v>259</v>
      </c>
      <c r="J1392" s="11" t="s">
        <v>261</v>
      </c>
      <c r="K1392" s="11" t="s">
        <v>4641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45323</v>
      </c>
      <c r="H1393" s="11">
        <v>10</v>
      </c>
      <c r="I1393" s="20" t="s">
        <v>259</v>
      </c>
      <c r="J1393" s="11" t="s">
        <v>261</v>
      </c>
      <c r="K1393" s="11" t="s">
        <v>4641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45323</v>
      </c>
      <c r="H1394" s="11">
        <v>10</v>
      </c>
      <c r="I1394" s="20" t="s">
        <v>259</v>
      </c>
      <c r="J1394" s="11" t="s">
        <v>261</v>
      </c>
      <c r="K1394" s="11" t="s">
        <v>4641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45323</v>
      </c>
      <c r="H1395" s="11">
        <v>10</v>
      </c>
      <c r="I1395" s="20" t="s">
        <v>259</v>
      </c>
      <c r="J1395" s="11" t="s">
        <v>261</v>
      </c>
      <c r="K1395" s="11" t="s">
        <v>4641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45323</v>
      </c>
      <c r="H1396" s="11">
        <v>10</v>
      </c>
      <c r="I1396" s="20" t="s">
        <v>259</v>
      </c>
      <c r="J1396" s="11" t="s">
        <v>261</v>
      </c>
      <c r="K1396" s="11" t="s">
        <v>4641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45323</v>
      </c>
      <c r="H1397" s="11">
        <v>10</v>
      </c>
      <c r="I1397" s="20" t="s">
        <v>259</v>
      </c>
      <c r="J1397" s="11" t="s">
        <v>261</v>
      </c>
      <c r="K1397" s="11" t="s">
        <v>4641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45323</v>
      </c>
      <c r="H1398" s="11">
        <v>10</v>
      </c>
      <c r="I1398" s="20" t="s">
        <v>259</v>
      </c>
      <c r="J1398" s="11" t="s">
        <v>261</v>
      </c>
      <c r="K1398" s="11" t="s">
        <v>4641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45323</v>
      </c>
      <c r="H1399" s="11">
        <v>10</v>
      </c>
      <c r="I1399" s="20" t="s">
        <v>259</v>
      </c>
      <c r="J1399" s="11" t="s">
        <v>261</v>
      </c>
      <c r="K1399" s="11" t="s">
        <v>4641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45323</v>
      </c>
      <c r="H1400" s="11">
        <v>10</v>
      </c>
      <c r="I1400" s="20" t="s">
        <v>259</v>
      </c>
      <c r="J1400" s="11" t="s">
        <v>261</v>
      </c>
      <c r="K1400" s="11" t="s">
        <v>4641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45323</v>
      </c>
      <c r="H1401" s="11">
        <v>10</v>
      </c>
      <c r="I1401" s="20" t="s">
        <v>259</v>
      </c>
      <c r="J1401" s="11" t="s">
        <v>261</v>
      </c>
      <c r="K1401" s="11" t="s">
        <v>4641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45323</v>
      </c>
      <c r="H1402" s="11">
        <v>10</v>
      </c>
      <c r="I1402" s="20" t="s">
        <v>259</v>
      </c>
      <c r="J1402" s="11" t="s">
        <v>261</v>
      </c>
      <c r="K1402" s="11" t="s">
        <v>4641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45323</v>
      </c>
      <c r="H1403" s="11">
        <v>10</v>
      </c>
      <c r="I1403" s="20" t="s">
        <v>259</v>
      </c>
      <c r="J1403" s="11" t="s">
        <v>261</v>
      </c>
      <c r="K1403" s="11" t="s">
        <v>4641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45323</v>
      </c>
      <c r="H1404" s="11">
        <v>10</v>
      </c>
      <c r="I1404" s="20" t="s">
        <v>259</v>
      </c>
      <c r="J1404" s="11" t="s">
        <v>261</v>
      </c>
      <c r="K1404" s="11" t="s">
        <v>4641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45323</v>
      </c>
      <c r="H1405" s="11">
        <v>10</v>
      </c>
      <c r="I1405" s="20" t="s">
        <v>259</v>
      </c>
      <c r="J1405" s="11" t="s">
        <v>261</v>
      </c>
      <c r="K1405" s="11" t="s">
        <v>4641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45323</v>
      </c>
      <c r="H1406" s="11">
        <v>10</v>
      </c>
      <c r="I1406" s="20" t="s">
        <v>259</v>
      </c>
      <c r="J1406" s="11" t="s">
        <v>261</v>
      </c>
      <c r="K1406" s="11" t="s">
        <v>4641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45323</v>
      </c>
      <c r="H1407" s="11">
        <v>10</v>
      </c>
      <c r="I1407" s="20" t="s">
        <v>259</v>
      </c>
      <c r="J1407" s="11" t="s">
        <v>261</v>
      </c>
      <c r="K1407" s="11" t="s">
        <v>4641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45323</v>
      </c>
      <c r="H1408" s="11">
        <v>10</v>
      </c>
      <c r="I1408" s="20" t="s">
        <v>259</v>
      </c>
      <c r="J1408" s="11" t="s">
        <v>261</v>
      </c>
      <c r="K1408" s="11" t="s">
        <v>4641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45323</v>
      </c>
      <c r="H1409" s="11">
        <v>10</v>
      </c>
      <c r="I1409" s="20" t="s">
        <v>259</v>
      </c>
      <c r="J1409" s="11" t="s">
        <v>261</v>
      </c>
      <c r="K1409" s="11" t="s">
        <v>4641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45323</v>
      </c>
      <c r="H1410" s="11">
        <v>10</v>
      </c>
      <c r="I1410" s="20" t="s">
        <v>259</v>
      </c>
      <c r="J1410" s="11" t="s">
        <v>261</v>
      </c>
      <c r="K1410" s="11" t="s">
        <v>4641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45323</v>
      </c>
      <c r="H1411" s="11">
        <v>10</v>
      </c>
      <c r="I1411" s="20" t="s">
        <v>259</v>
      </c>
      <c r="J1411" s="11" t="s">
        <v>261</v>
      </c>
      <c r="K1411" s="11" t="s">
        <v>4641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45323</v>
      </c>
      <c r="H1412" s="11">
        <v>10</v>
      </c>
      <c r="I1412" s="20" t="s">
        <v>259</v>
      </c>
      <c r="J1412" s="11" t="s">
        <v>261</v>
      </c>
      <c r="K1412" s="11" t="s">
        <v>4641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45323</v>
      </c>
      <c r="H1413" s="11">
        <v>10</v>
      </c>
      <c r="I1413" s="20" t="s">
        <v>259</v>
      </c>
      <c r="J1413" s="11" t="s">
        <v>261</v>
      </c>
      <c r="K1413" s="11" t="s">
        <v>4641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45323</v>
      </c>
      <c r="H1414" s="11">
        <v>10</v>
      </c>
      <c r="I1414" s="20" t="s">
        <v>259</v>
      </c>
      <c r="J1414" s="11" t="s">
        <v>261</v>
      </c>
      <c r="K1414" s="11" t="s">
        <v>4641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45323</v>
      </c>
      <c r="H1415" s="11">
        <v>10</v>
      </c>
      <c r="I1415" s="20" t="s">
        <v>259</v>
      </c>
      <c r="J1415" s="11" t="s">
        <v>261</v>
      </c>
      <c r="K1415" s="11" t="s">
        <v>4641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45323</v>
      </c>
      <c r="H1416" s="11">
        <v>10</v>
      </c>
      <c r="I1416" s="20" t="s">
        <v>259</v>
      </c>
      <c r="J1416" s="11" t="s">
        <v>261</v>
      </c>
      <c r="K1416" s="11" t="s">
        <v>4641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45323</v>
      </c>
      <c r="H1417" s="11">
        <v>10</v>
      </c>
      <c r="I1417" s="20" t="s">
        <v>259</v>
      </c>
      <c r="J1417" s="11" t="s">
        <v>261</v>
      </c>
      <c r="K1417" s="11" t="s">
        <v>4641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45323</v>
      </c>
      <c r="H1418" s="11">
        <v>10</v>
      </c>
      <c r="I1418" s="20" t="s">
        <v>259</v>
      </c>
      <c r="J1418" s="11" t="s">
        <v>261</v>
      </c>
      <c r="K1418" s="11" t="s">
        <v>4641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45323</v>
      </c>
      <c r="H1419" s="11">
        <v>10</v>
      </c>
      <c r="I1419" s="20" t="s">
        <v>259</v>
      </c>
      <c r="J1419" s="11" t="s">
        <v>261</v>
      </c>
      <c r="K1419" s="11" t="s">
        <v>4641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45323</v>
      </c>
      <c r="H1420" s="11">
        <v>10</v>
      </c>
      <c r="I1420" s="20" t="s">
        <v>259</v>
      </c>
      <c r="J1420" s="11" t="s">
        <v>261</v>
      </c>
      <c r="K1420" s="11" t="s">
        <v>4641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45323</v>
      </c>
      <c r="H1421" s="11">
        <v>10</v>
      </c>
      <c r="I1421" s="20" t="s">
        <v>259</v>
      </c>
      <c r="J1421" s="11" t="s">
        <v>261</v>
      </c>
      <c r="K1421" s="11" t="s">
        <v>4641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45323</v>
      </c>
      <c r="H1422" s="11">
        <v>10</v>
      </c>
      <c r="I1422" s="20" t="s">
        <v>259</v>
      </c>
      <c r="J1422" s="11" t="s">
        <v>261</v>
      </c>
      <c r="K1422" s="11" t="s">
        <v>4641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45323</v>
      </c>
      <c r="H1423" s="11">
        <v>10</v>
      </c>
      <c r="I1423" s="20" t="s">
        <v>259</v>
      </c>
      <c r="J1423" s="11" t="s">
        <v>261</v>
      </c>
      <c r="K1423" s="11" t="s">
        <v>4641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45323</v>
      </c>
      <c r="H1424" s="11">
        <v>10</v>
      </c>
      <c r="I1424" s="20" t="s">
        <v>259</v>
      </c>
      <c r="J1424" s="11" t="s">
        <v>261</v>
      </c>
      <c r="K1424" s="11" t="s">
        <v>4641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45323</v>
      </c>
      <c r="H1425" s="11">
        <v>10</v>
      </c>
      <c r="I1425" s="20" t="s">
        <v>259</v>
      </c>
      <c r="J1425" s="11" t="s">
        <v>261</v>
      </c>
      <c r="K1425" s="11" t="s">
        <v>4641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45323</v>
      </c>
      <c r="H1426" s="11">
        <v>10</v>
      </c>
      <c r="I1426" s="20" t="s">
        <v>259</v>
      </c>
      <c r="J1426" s="11" t="s">
        <v>261</v>
      </c>
      <c r="K1426" s="11" t="s">
        <v>4641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45323</v>
      </c>
      <c r="H1427" s="11">
        <v>10</v>
      </c>
      <c r="I1427" s="20" t="s">
        <v>259</v>
      </c>
      <c r="J1427" s="11" t="s">
        <v>261</v>
      </c>
      <c r="K1427" s="11" t="s">
        <v>4641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45323</v>
      </c>
      <c r="H1428" s="11">
        <v>10</v>
      </c>
      <c r="I1428" s="20" t="s">
        <v>259</v>
      </c>
      <c r="J1428" s="11" t="s">
        <v>261</v>
      </c>
      <c r="K1428" s="11" t="s">
        <v>4641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45323</v>
      </c>
      <c r="H1429" s="11">
        <v>10</v>
      </c>
      <c r="I1429" s="20" t="s">
        <v>259</v>
      </c>
      <c r="J1429" s="11" t="s">
        <v>261</v>
      </c>
      <c r="K1429" s="11" t="s">
        <v>4641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45323</v>
      </c>
      <c r="H1430" s="11">
        <v>10</v>
      </c>
      <c r="I1430" s="20" t="s">
        <v>259</v>
      </c>
      <c r="J1430" s="11" t="s">
        <v>261</v>
      </c>
      <c r="K1430" s="11" t="s">
        <v>4641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45323</v>
      </c>
      <c r="H1431" s="11">
        <v>10</v>
      </c>
      <c r="I1431" s="20" t="s">
        <v>259</v>
      </c>
      <c r="J1431" s="11" t="s">
        <v>261</v>
      </c>
      <c r="K1431" s="11" t="s">
        <v>4641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45323</v>
      </c>
      <c r="H1432" s="11">
        <v>10</v>
      </c>
      <c r="I1432" s="20" t="s">
        <v>259</v>
      </c>
      <c r="J1432" s="11" t="s">
        <v>261</v>
      </c>
      <c r="K1432" s="11" t="s">
        <v>4641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45323</v>
      </c>
      <c r="H1433" s="11">
        <v>10</v>
      </c>
      <c r="I1433" s="20" t="s">
        <v>259</v>
      </c>
      <c r="J1433" s="11" t="s">
        <v>261</v>
      </c>
      <c r="K1433" s="11" t="s">
        <v>4641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45323</v>
      </c>
      <c r="H1434" s="11">
        <v>10</v>
      </c>
      <c r="I1434" s="20" t="s">
        <v>259</v>
      </c>
      <c r="J1434" s="11" t="s">
        <v>261</v>
      </c>
      <c r="K1434" s="11" t="s">
        <v>4641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45323</v>
      </c>
      <c r="H1435" s="11">
        <v>10</v>
      </c>
      <c r="I1435" s="20" t="s">
        <v>259</v>
      </c>
      <c r="J1435" s="11" t="s">
        <v>261</v>
      </c>
      <c r="K1435" s="11" t="s">
        <v>4641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45323</v>
      </c>
      <c r="H1436" s="11">
        <v>10</v>
      </c>
      <c r="I1436" s="20" t="s">
        <v>259</v>
      </c>
      <c r="J1436" s="11" t="s">
        <v>261</v>
      </c>
      <c r="K1436" s="11" t="s">
        <v>4641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45323</v>
      </c>
      <c r="H1437" s="11">
        <v>10</v>
      </c>
      <c r="I1437" s="20" t="s">
        <v>259</v>
      </c>
      <c r="J1437" s="11" t="s">
        <v>261</v>
      </c>
      <c r="K1437" s="11" t="s">
        <v>4641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45323</v>
      </c>
      <c r="H1438" s="11">
        <v>10</v>
      </c>
      <c r="I1438" s="20" t="s">
        <v>259</v>
      </c>
      <c r="J1438" s="11" t="s">
        <v>261</v>
      </c>
      <c r="K1438" s="11" t="s">
        <v>4641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45323</v>
      </c>
      <c r="H1439" s="11">
        <v>10</v>
      </c>
      <c r="I1439" s="20" t="s">
        <v>259</v>
      </c>
      <c r="J1439" s="11" t="s">
        <v>261</v>
      </c>
      <c r="K1439" s="11" t="s">
        <v>4641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45323</v>
      </c>
      <c r="H1440" s="11">
        <v>10</v>
      </c>
      <c r="I1440" s="20" t="s">
        <v>259</v>
      </c>
      <c r="J1440" s="11" t="s">
        <v>261</v>
      </c>
      <c r="K1440" s="11" t="s">
        <v>4641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45323</v>
      </c>
      <c r="H1441" s="11">
        <v>10</v>
      </c>
      <c r="I1441" s="20" t="s">
        <v>259</v>
      </c>
      <c r="J1441" s="11" t="s">
        <v>261</v>
      </c>
      <c r="K1441" s="11" t="s">
        <v>4641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45323</v>
      </c>
      <c r="H1442" s="11">
        <v>10</v>
      </c>
      <c r="I1442" s="20" t="s">
        <v>259</v>
      </c>
      <c r="J1442" s="11" t="s">
        <v>261</v>
      </c>
      <c r="K1442" s="11" t="s">
        <v>4641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45323</v>
      </c>
      <c r="H1443" s="11">
        <v>10</v>
      </c>
      <c r="I1443" s="20" t="s">
        <v>259</v>
      </c>
      <c r="J1443" s="11" t="s">
        <v>261</v>
      </c>
      <c r="K1443" s="11" t="s">
        <v>4641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45323</v>
      </c>
      <c r="H1444" s="11">
        <v>10</v>
      </c>
      <c r="I1444" s="20" t="s">
        <v>259</v>
      </c>
      <c r="J1444" s="11" t="s">
        <v>261</v>
      </c>
      <c r="K1444" s="11" t="s">
        <v>4641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45323</v>
      </c>
      <c r="H1445" s="11">
        <v>10</v>
      </c>
      <c r="I1445" s="20" t="s">
        <v>259</v>
      </c>
      <c r="J1445" s="11" t="s">
        <v>261</v>
      </c>
      <c r="K1445" s="11" t="s">
        <v>4641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45323</v>
      </c>
      <c r="H1446" s="11">
        <v>10</v>
      </c>
      <c r="I1446" s="20" t="s">
        <v>259</v>
      </c>
      <c r="J1446" s="11" t="s">
        <v>261</v>
      </c>
      <c r="K1446" s="11" t="s">
        <v>4641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45323</v>
      </c>
      <c r="H1447" s="11">
        <v>10</v>
      </c>
      <c r="I1447" s="20" t="s">
        <v>259</v>
      </c>
      <c r="J1447" s="11" t="s">
        <v>261</v>
      </c>
      <c r="K1447" s="11" t="s">
        <v>4641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45323</v>
      </c>
      <c r="H1448" s="11">
        <v>10</v>
      </c>
      <c r="I1448" s="20" t="s">
        <v>259</v>
      </c>
      <c r="J1448" s="11" t="s">
        <v>261</v>
      </c>
      <c r="K1448" s="11" t="s">
        <v>4641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45323</v>
      </c>
      <c r="H1449" s="11">
        <v>10</v>
      </c>
      <c r="I1449" s="20" t="s">
        <v>259</v>
      </c>
      <c r="J1449" s="11" t="s">
        <v>261</v>
      </c>
      <c r="K1449" s="11" t="s">
        <v>4641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45323</v>
      </c>
      <c r="H1450" s="11">
        <v>10</v>
      </c>
      <c r="I1450" s="20" t="s">
        <v>259</v>
      </c>
      <c r="J1450" s="11" t="s">
        <v>261</v>
      </c>
      <c r="K1450" s="11" t="s">
        <v>4641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45323</v>
      </c>
      <c r="H1451" s="11">
        <v>10</v>
      </c>
      <c r="I1451" s="20" t="s">
        <v>259</v>
      </c>
      <c r="J1451" s="11" t="s">
        <v>261</v>
      </c>
      <c r="K1451" s="11" t="s">
        <v>4641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45323</v>
      </c>
      <c r="H1452" s="11">
        <v>10</v>
      </c>
      <c r="I1452" s="20" t="s">
        <v>259</v>
      </c>
      <c r="J1452" s="11" t="s">
        <v>261</v>
      </c>
      <c r="K1452" s="11" t="s">
        <v>4641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45323</v>
      </c>
      <c r="H1453" s="11">
        <v>10</v>
      </c>
      <c r="I1453" s="20" t="s">
        <v>259</v>
      </c>
      <c r="J1453" s="11" t="s">
        <v>261</v>
      </c>
      <c r="K1453" s="11" t="s">
        <v>4641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45323</v>
      </c>
      <c r="H1454" s="11">
        <v>10</v>
      </c>
      <c r="I1454" s="20" t="s">
        <v>259</v>
      </c>
      <c r="J1454" s="11" t="s">
        <v>261</v>
      </c>
      <c r="K1454" s="11" t="s">
        <v>4641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45323</v>
      </c>
      <c r="H1455" s="11">
        <v>10</v>
      </c>
      <c r="I1455" s="20" t="s">
        <v>259</v>
      </c>
      <c r="J1455" s="11" t="s">
        <v>261</v>
      </c>
      <c r="K1455" s="11" t="s">
        <v>4641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45323</v>
      </c>
      <c r="H1456" s="11">
        <v>10</v>
      </c>
      <c r="I1456" s="20" t="s">
        <v>259</v>
      </c>
      <c r="J1456" s="11" t="s">
        <v>261</v>
      </c>
      <c r="K1456" s="11" t="s">
        <v>4641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45323</v>
      </c>
      <c r="H1457" s="11">
        <v>10</v>
      </c>
      <c r="I1457" s="20" t="s">
        <v>259</v>
      </c>
      <c r="J1457" s="11" t="s">
        <v>261</v>
      </c>
      <c r="K1457" s="11" t="s">
        <v>4641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45323</v>
      </c>
      <c r="H1458" s="11">
        <v>10</v>
      </c>
      <c r="I1458" s="20" t="s">
        <v>259</v>
      </c>
      <c r="J1458" s="11" t="s">
        <v>261</v>
      </c>
      <c r="K1458" s="11" t="s">
        <v>4641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45323</v>
      </c>
      <c r="H1459" s="11">
        <v>10</v>
      </c>
      <c r="I1459" s="20" t="s">
        <v>259</v>
      </c>
      <c r="J1459" s="11" t="s">
        <v>261</v>
      </c>
      <c r="K1459" s="11" t="s">
        <v>4641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45323</v>
      </c>
      <c r="H1460" s="11">
        <v>10</v>
      </c>
      <c r="I1460" s="20" t="s">
        <v>259</v>
      </c>
      <c r="J1460" s="11" t="s">
        <v>261</v>
      </c>
      <c r="K1460" s="11" t="s">
        <v>4641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45323</v>
      </c>
      <c r="H1461" s="11">
        <v>10</v>
      </c>
      <c r="I1461" s="20" t="s">
        <v>259</v>
      </c>
      <c r="J1461" s="11" t="s">
        <v>261</v>
      </c>
      <c r="K1461" s="11" t="s">
        <v>4641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45323</v>
      </c>
      <c r="H1462" s="11">
        <v>10</v>
      </c>
      <c r="I1462" s="20" t="s">
        <v>259</v>
      </c>
      <c r="J1462" s="11" t="s">
        <v>261</v>
      </c>
      <c r="K1462" s="11" t="s">
        <v>4641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45323</v>
      </c>
      <c r="H1463" s="11">
        <v>10</v>
      </c>
      <c r="I1463" s="20" t="s">
        <v>259</v>
      </c>
      <c r="J1463" s="11" t="s">
        <v>261</v>
      </c>
      <c r="K1463" s="11" t="s">
        <v>4641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45323</v>
      </c>
      <c r="H1464" s="11">
        <v>10</v>
      </c>
      <c r="I1464" s="20" t="s">
        <v>259</v>
      </c>
      <c r="J1464" s="11" t="s">
        <v>261</v>
      </c>
      <c r="K1464" s="11" t="s">
        <v>4641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45323</v>
      </c>
      <c r="H1465" s="11">
        <v>10</v>
      </c>
      <c r="I1465" s="20" t="s">
        <v>259</v>
      </c>
      <c r="J1465" s="11" t="s">
        <v>261</v>
      </c>
      <c r="K1465" s="11" t="s">
        <v>4641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45323</v>
      </c>
      <c r="H1466" s="11">
        <v>10</v>
      </c>
      <c r="I1466" s="20" t="s">
        <v>259</v>
      </c>
      <c r="J1466" s="11" t="s">
        <v>261</v>
      </c>
      <c r="K1466" s="11" t="s">
        <v>4641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45323</v>
      </c>
      <c r="H1467" s="11">
        <v>10</v>
      </c>
      <c r="I1467" s="20" t="s">
        <v>259</v>
      </c>
      <c r="J1467" s="11" t="s">
        <v>261</v>
      </c>
      <c r="K1467" s="11" t="s">
        <v>4641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45323</v>
      </c>
      <c r="H1468" s="11">
        <v>10</v>
      </c>
      <c r="I1468" s="20" t="s">
        <v>259</v>
      </c>
      <c r="J1468" s="11" t="s">
        <v>261</v>
      </c>
      <c r="K1468" s="11" t="s">
        <v>4641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45323</v>
      </c>
      <c r="H1469" s="11">
        <v>10</v>
      </c>
      <c r="I1469" s="20" t="s">
        <v>259</v>
      </c>
      <c r="J1469" s="11" t="s">
        <v>261</v>
      </c>
      <c r="K1469" s="11" t="s">
        <v>4641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45323</v>
      </c>
      <c r="H1470" s="11">
        <v>10</v>
      </c>
      <c r="I1470" s="20" t="s">
        <v>259</v>
      </c>
      <c r="J1470" s="11" t="s">
        <v>261</v>
      </c>
      <c r="K1470" s="11" t="s">
        <v>4641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45323</v>
      </c>
      <c r="H1471" s="11">
        <v>10</v>
      </c>
      <c r="I1471" s="20" t="s">
        <v>259</v>
      </c>
      <c r="J1471" s="11" t="s">
        <v>261</v>
      </c>
      <c r="K1471" s="11" t="s">
        <v>4641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45323</v>
      </c>
      <c r="H1472" s="11">
        <v>10</v>
      </c>
      <c r="I1472" s="20" t="s">
        <v>259</v>
      </c>
      <c r="J1472" s="11" t="s">
        <v>261</v>
      </c>
      <c r="K1472" s="11" t="s">
        <v>4641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45323</v>
      </c>
      <c r="H1473" s="11">
        <v>10</v>
      </c>
      <c r="I1473" s="20" t="s">
        <v>259</v>
      </c>
      <c r="J1473" s="11" t="s">
        <v>261</v>
      </c>
      <c r="K1473" s="11" t="s">
        <v>4641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45323</v>
      </c>
      <c r="H1474" s="11">
        <v>10</v>
      </c>
      <c r="I1474" s="20" t="s">
        <v>259</v>
      </c>
      <c r="J1474" s="11" t="s">
        <v>261</v>
      </c>
      <c r="K1474" s="11" t="s">
        <v>4641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45323</v>
      </c>
      <c r="H1475" s="11">
        <v>10</v>
      </c>
      <c r="I1475" s="20" t="s">
        <v>259</v>
      </c>
      <c r="J1475" s="11" t="s">
        <v>261</v>
      </c>
      <c r="K1475" s="11" t="s">
        <v>4641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45323</v>
      </c>
      <c r="H1476" s="11">
        <v>10</v>
      </c>
      <c r="I1476" s="20" t="s">
        <v>259</v>
      </c>
      <c r="J1476" s="11" t="s">
        <v>261</v>
      </c>
      <c r="K1476" s="11" t="s">
        <v>4641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45323</v>
      </c>
      <c r="H1477" s="11">
        <v>10</v>
      </c>
      <c r="I1477" s="20" t="s">
        <v>259</v>
      </c>
      <c r="J1477" s="11" t="s">
        <v>261</v>
      </c>
      <c r="K1477" s="11" t="s">
        <v>4641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45323</v>
      </c>
      <c r="H1478" s="11">
        <v>10</v>
      </c>
      <c r="I1478" s="20" t="s">
        <v>259</v>
      </c>
      <c r="J1478" s="11" t="s">
        <v>261</v>
      </c>
      <c r="K1478" s="11" t="s">
        <v>4641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45323</v>
      </c>
      <c r="H1479" s="11">
        <v>10</v>
      </c>
      <c r="I1479" s="20" t="s">
        <v>259</v>
      </c>
      <c r="J1479" s="11" t="s">
        <v>261</v>
      </c>
      <c r="K1479" s="11" t="s">
        <v>4641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45323</v>
      </c>
      <c r="H1480" s="11">
        <v>10</v>
      </c>
      <c r="I1480" s="20" t="s">
        <v>259</v>
      </c>
      <c r="J1480" s="11" t="s">
        <v>261</v>
      </c>
      <c r="K1480" s="11" t="s">
        <v>4641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45323</v>
      </c>
      <c r="H1481" s="11">
        <v>10</v>
      </c>
      <c r="I1481" s="20" t="s">
        <v>259</v>
      </c>
      <c r="J1481" s="11" t="s">
        <v>261</v>
      </c>
      <c r="K1481" s="11" t="s">
        <v>4641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45323</v>
      </c>
      <c r="H1482" s="11">
        <v>10</v>
      </c>
      <c r="I1482" s="20" t="s">
        <v>259</v>
      </c>
      <c r="J1482" s="11" t="s">
        <v>261</v>
      </c>
      <c r="K1482" s="11" t="s">
        <v>4641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45323</v>
      </c>
      <c r="H1483" s="11">
        <v>10</v>
      </c>
      <c r="I1483" s="20" t="s">
        <v>259</v>
      </c>
      <c r="J1483" s="11" t="s">
        <v>261</v>
      </c>
      <c r="K1483" s="11" t="s">
        <v>4641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45323</v>
      </c>
      <c r="H1484" s="11">
        <v>10</v>
      </c>
      <c r="I1484" s="20" t="s">
        <v>259</v>
      </c>
      <c r="J1484" s="11" t="s">
        <v>261</v>
      </c>
      <c r="K1484" s="11" t="s">
        <v>4641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45323</v>
      </c>
      <c r="H1485" s="11">
        <v>10</v>
      </c>
      <c r="I1485" s="20" t="s">
        <v>259</v>
      </c>
      <c r="J1485" s="11" t="s">
        <v>261</v>
      </c>
      <c r="K1485" s="11" t="s">
        <v>4641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45323</v>
      </c>
      <c r="H1486" s="11">
        <v>10</v>
      </c>
      <c r="I1486" s="20" t="s">
        <v>259</v>
      </c>
      <c r="J1486" s="11" t="s">
        <v>261</v>
      </c>
      <c r="K1486" s="11" t="s">
        <v>4641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45323</v>
      </c>
      <c r="H1487" s="11">
        <v>10</v>
      </c>
      <c r="I1487" s="20" t="s">
        <v>259</v>
      </c>
      <c r="J1487" s="11" t="s">
        <v>261</v>
      </c>
      <c r="K1487" s="11" t="s">
        <v>4641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45323</v>
      </c>
      <c r="H1488" s="11">
        <v>10</v>
      </c>
      <c r="I1488" s="20" t="s">
        <v>259</v>
      </c>
      <c r="J1488" s="11" t="s">
        <v>261</v>
      </c>
      <c r="K1488" s="11" t="s">
        <v>4641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45323</v>
      </c>
      <c r="H1489" s="11">
        <v>10</v>
      </c>
      <c r="I1489" s="20" t="s">
        <v>259</v>
      </c>
      <c r="J1489" s="11" t="s">
        <v>261</v>
      </c>
      <c r="K1489" s="11" t="s">
        <v>4641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45323</v>
      </c>
      <c r="H1490" s="11">
        <v>10</v>
      </c>
      <c r="I1490" s="20" t="s">
        <v>259</v>
      </c>
      <c r="J1490" s="11" t="s">
        <v>261</v>
      </c>
      <c r="K1490" s="11" t="s">
        <v>4641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45323</v>
      </c>
      <c r="H1491" s="11">
        <v>10</v>
      </c>
      <c r="I1491" s="20" t="s">
        <v>259</v>
      </c>
      <c r="J1491" s="11" t="s">
        <v>261</v>
      </c>
      <c r="K1491" s="11" t="s">
        <v>4641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45323</v>
      </c>
      <c r="H1492" s="11">
        <v>10</v>
      </c>
      <c r="I1492" s="20" t="s">
        <v>259</v>
      </c>
      <c r="J1492" s="11" t="s">
        <v>261</v>
      </c>
      <c r="K1492" s="11" t="s">
        <v>4641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45323</v>
      </c>
      <c r="H1493" s="11">
        <v>10</v>
      </c>
      <c r="I1493" s="20" t="s">
        <v>259</v>
      </c>
      <c r="J1493" s="11" t="s">
        <v>261</v>
      </c>
      <c r="K1493" s="11" t="s">
        <v>4641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45323</v>
      </c>
      <c r="H1494" s="11">
        <v>10</v>
      </c>
      <c r="I1494" s="20" t="s">
        <v>259</v>
      </c>
      <c r="J1494" s="11" t="s">
        <v>261</v>
      </c>
      <c r="K1494" s="11" t="s">
        <v>4641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45323</v>
      </c>
      <c r="H1495" s="11">
        <v>10</v>
      </c>
      <c r="I1495" s="20" t="s">
        <v>259</v>
      </c>
      <c r="J1495" s="11" t="s">
        <v>261</v>
      </c>
      <c r="K1495" s="11" t="s">
        <v>4641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45323</v>
      </c>
      <c r="H1496" s="11">
        <v>10</v>
      </c>
      <c r="I1496" s="20" t="s">
        <v>259</v>
      </c>
      <c r="J1496" s="11" t="s">
        <v>261</v>
      </c>
      <c r="K1496" s="11" t="s">
        <v>4641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45323</v>
      </c>
      <c r="H1497" s="11">
        <v>10</v>
      </c>
      <c r="I1497" s="20" t="s">
        <v>259</v>
      </c>
      <c r="J1497" s="11" t="s">
        <v>261</v>
      </c>
      <c r="K1497" s="11" t="s">
        <v>4641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45323</v>
      </c>
      <c r="H1498" s="11">
        <v>10</v>
      </c>
      <c r="I1498" s="20" t="s">
        <v>259</v>
      </c>
      <c r="J1498" s="11" t="s">
        <v>261</v>
      </c>
      <c r="K1498" s="11" t="s">
        <v>4641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45323</v>
      </c>
      <c r="H1499" s="11">
        <v>10</v>
      </c>
      <c r="I1499" s="20" t="s">
        <v>259</v>
      </c>
      <c r="J1499" s="11" t="s">
        <v>261</v>
      </c>
      <c r="K1499" s="11" t="s">
        <v>4641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45323</v>
      </c>
      <c r="H1500" s="11">
        <v>10</v>
      </c>
      <c r="I1500" s="20" t="s">
        <v>259</v>
      </c>
      <c r="J1500" s="11" t="s">
        <v>261</v>
      </c>
      <c r="K1500" s="11" t="s">
        <v>4641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45323</v>
      </c>
      <c r="H1501" s="11">
        <v>10</v>
      </c>
      <c r="I1501" s="20" t="s">
        <v>259</v>
      </c>
      <c r="J1501" s="11" t="s">
        <v>261</v>
      </c>
      <c r="K1501" s="11" t="s">
        <v>4641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45323</v>
      </c>
      <c r="H1502" s="11">
        <v>10</v>
      </c>
      <c r="I1502" s="20" t="s">
        <v>259</v>
      </c>
      <c r="J1502" s="11" t="s">
        <v>261</v>
      </c>
      <c r="K1502" s="11" t="s">
        <v>4641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45323</v>
      </c>
      <c r="H1503" s="11">
        <v>10</v>
      </c>
      <c r="I1503" s="20" t="s">
        <v>259</v>
      </c>
      <c r="J1503" s="11" t="s">
        <v>261</v>
      </c>
      <c r="K1503" s="11" t="s">
        <v>4641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45323</v>
      </c>
      <c r="H1504" s="11">
        <v>10</v>
      </c>
      <c r="I1504" s="20" t="s">
        <v>259</v>
      </c>
      <c r="J1504" s="11" t="s">
        <v>261</v>
      </c>
      <c r="K1504" s="11" t="s">
        <v>4641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45323</v>
      </c>
      <c r="H1505" s="11">
        <v>10</v>
      </c>
      <c r="I1505" s="20" t="s">
        <v>259</v>
      </c>
      <c r="J1505" s="11" t="s">
        <v>261</v>
      </c>
      <c r="K1505" s="11" t="s">
        <v>4641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45323</v>
      </c>
      <c r="H1506" s="11">
        <v>10</v>
      </c>
      <c r="I1506" s="20" t="s">
        <v>259</v>
      </c>
      <c r="J1506" s="11" t="s">
        <v>261</v>
      </c>
      <c r="K1506" s="11" t="s">
        <v>4641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45323</v>
      </c>
      <c r="H1507" s="11">
        <v>10</v>
      </c>
      <c r="I1507" s="20" t="s">
        <v>259</v>
      </c>
      <c r="J1507" s="11" t="s">
        <v>261</v>
      </c>
      <c r="K1507" s="11" t="s">
        <v>4641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45323</v>
      </c>
      <c r="H1508" s="11">
        <v>10</v>
      </c>
      <c r="I1508" s="20" t="s">
        <v>259</v>
      </c>
      <c r="J1508" s="11" t="s">
        <v>261</v>
      </c>
      <c r="K1508" s="11" t="s">
        <v>4641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45323</v>
      </c>
      <c r="H1509" s="11">
        <v>10</v>
      </c>
      <c r="I1509" s="20" t="s">
        <v>259</v>
      </c>
      <c r="J1509" s="11" t="s">
        <v>261</v>
      </c>
      <c r="K1509" s="11" t="s">
        <v>4641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45323</v>
      </c>
      <c r="H1510" s="11">
        <v>10</v>
      </c>
      <c r="I1510" s="20" t="s">
        <v>259</v>
      </c>
      <c r="J1510" s="11" t="s">
        <v>261</v>
      </c>
      <c r="K1510" s="11" t="s">
        <v>4641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45323</v>
      </c>
      <c r="H1511" s="11">
        <v>10</v>
      </c>
      <c r="I1511" s="20" t="s">
        <v>259</v>
      </c>
      <c r="J1511" s="11" t="s">
        <v>261</v>
      </c>
      <c r="K1511" s="11" t="s">
        <v>4641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45323</v>
      </c>
      <c r="H1512" s="11">
        <v>10</v>
      </c>
      <c r="I1512" s="20" t="s">
        <v>259</v>
      </c>
      <c r="J1512" s="11" t="s">
        <v>261</v>
      </c>
      <c r="K1512" s="11" t="s">
        <v>4641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45323</v>
      </c>
      <c r="H1513" s="11">
        <v>10</v>
      </c>
      <c r="I1513" s="20" t="s">
        <v>259</v>
      </c>
      <c r="J1513" s="11" t="s">
        <v>261</v>
      </c>
      <c r="K1513" s="11" t="s">
        <v>4641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45323</v>
      </c>
      <c r="H1514" s="11">
        <v>10</v>
      </c>
      <c r="I1514" s="20" t="s">
        <v>259</v>
      </c>
      <c r="J1514" s="11" t="s">
        <v>261</v>
      </c>
      <c r="K1514" s="11" t="s">
        <v>4641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45323</v>
      </c>
      <c r="H1515" s="11">
        <v>10</v>
      </c>
      <c r="I1515" s="20" t="s">
        <v>259</v>
      </c>
      <c r="J1515" s="11" t="s">
        <v>261</v>
      </c>
      <c r="K1515" s="11" t="s">
        <v>4641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45323</v>
      </c>
      <c r="H1516" s="11">
        <v>10</v>
      </c>
      <c r="I1516" s="20" t="s">
        <v>259</v>
      </c>
      <c r="J1516" s="11" t="s">
        <v>261</v>
      </c>
      <c r="K1516" s="11" t="s">
        <v>4641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45323</v>
      </c>
      <c r="H1517" s="11">
        <v>10</v>
      </c>
      <c r="I1517" s="20" t="s">
        <v>259</v>
      </c>
      <c r="J1517" s="11" t="s">
        <v>261</v>
      </c>
      <c r="K1517" s="11" t="s">
        <v>4641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45323</v>
      </c>
      <c r="H1518" s="11">
        <v>10</v>
      </c>
      <c r="I1518" s="20" t="s">
        <v>259</v>
      </c>
      <c r="J1518" s="11" t="s">
        <v>261</v>
      </c>
      <c r="K1518" s="11" t="s">
        <v>4641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45323</v>
      </c>
      <c r="H1519" s="11">
        <v>10</v>
      </c>
      <c r="I1519" s="20" t="s">
        <v>259</v>
      </c>
      <c r="J1519" s="11" t="s">
        <v>261</v>
      </c>
      <c r="K1519" s="11" t="s">
        <v>4641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45323</v>
      </c>
      <c r="H1520" s="11">
        <v>10</v>
      </c>
      <c r="I1520" s="20" t="s">
        <v>259</v>
      </c>
      <c r="J1520" s="11" t="s">
        <v>261</v>
      </c>
      <c r="K1520" s="11" t="s">
        <v>4641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45323</v>
      </c>
      <c r="H1521" s="11">
        <v>10</v>
      </c>
      <c r="I1521" s="20" t="s">
        <v>259</v>
      </c>
      <c r="J1521" s="11" t="s">
        <v>261</v>
      </c>
      <c r="K1521" s="11" t="s">
        <v>4641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45323</v>
      </c>
      <c r="H1522" s="11">
        <v>10</v>
      </c>
      <c r="I1522" s="20" t="s">
        <v>259</v>
      </c>
      <c r="J1522" s="11" t="s">
        <v>261</v>
      </c>
      <c r="K1522" s="11" t="s">
        <v>4641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45323</v>
      </c>
      <c r="H1523" s="11">
        <v>10</v>
      </c>
      <c r="I1523" s="20" t="s">
        <v>259</v>
      </c>
      <c r="J1523" s="11" t="s">
        <v>261</v>
      </c>
      <c r="K1523" s="11" t="s">
        <v>4641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45323</v>
      </c>
      <c r="H1524" s="11">
        <v>10</v>
      </c>
      <c r="I1524" s="20" t="s">
        <v>259</v>
      </c>
      <c r="J1524" s="11" t="s">
        <v>261</v>
      </c>
      <c r="K1524" s="11" t="s">
        <v>4641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45323</v>
      </c>
      <c r="H1525" s="11">
        <v>10</v>
      </c>
      <c r="I1525" s="20" t="s">
        <v>259</v>
      </c>
      <c r="J1525" s="11" t="s">
        <v>261</v>
      </c>
      <c r="K1525" s="11" t="s">
        <v>4641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45323</v>
      </c>
      <c r="H1526" s="11">
        <v>10</v>
      </c>
      <c r="I1526" s="20" t="s">
        <v>259</v>
      </c>
      <c r="J1526" s="11" t="s">
        <v>261</v>
      </c>
      <c r="K1526" s="11" t="s">
        <v>4641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45323</v>
      </c>
      <c r="H1527" s="11">
        <v>10</v>
      </c>
      <c r="I1527" s="20" t="s">
        <v>259</v>
      </c>
      <c r="J1527" s="11" t="s">
        <v>261</v>
      </c>
      <c r="K1527" s="11" t="s">
        <v>4641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45323</v>
      </c>
      <c r="H1528" s="11">
        <v>10</v>
      </c>
      <c r="I1528" s="20" t="s">
        <v>259</v>
      </c>
      <c r="J1528" s="11" t="s">
        <v>261</v>
      </c>
      <c r="K1528" s="11" t="s">
        <v>4641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45323</v>
      </c>
      <c r="H1529" s="11">
        <v>10</v>
      </c>
      <c r="I1529" s="20" t="s">
        <v>259</v>
      </c>
      <c r="J1529" s="11" t="s">
        <v>261</v>
      </c>
      <c r="K1529" s="11" t="s">
        <v>4641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45323</v>
      </c>
      <c r="H1530" s="11">
        <v>10</v>
      </c>
      <c r="I1530" s="20" t="s">
        <v>259</v>
      </c>
      <c r="J1530" s="11" t="s">
        <v>261</v>
      </c>
      <c r="K1530" s="11" t="s">
        <v>4641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45323</v>
      </c>
      <c r="H1531" s="11">
        <v>10</v>
      </c>
      <c r="I1531" s="20" t="s">
        <v>259</v>
      </c>
      <c r="J1531" s="11" t="s">
        <v>261</v>
      </c>
      <c r="K1531" s="11" t="s">
        <v>4641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45323</v>
      </c>
      <c r="H1532" s="11">
        <v>10</v>
      </c>
      <c r="I1532" s="20" t="s">
        <v>259</v>
      </c>
      <c r="J1532" s="11" t="s">
        <v>261</v>
      </c>
      <c r="K1532" s="11" t="s">
        <v>4641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45323</v>
      </c>
      <c r="H1533" s="11">
        <v>10</v>
      </c>
      <c r="I1533" s="20" t="s">
        <v>259</v>
      </c>
      <c r="J1533" s="11" t="s">
        <v>261</v>
      </c>
      <c r="K1533" s="11" t="s">
        <v>4641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45323</v>
      </c>
      <c r="H1534" s="11">
        <v>10</v>
      </c>
      <c r="I1534" s="20" t="s">
        <v>259</v>
      </c>
      <c r="J1534" s="11" t="s">
        <v>261</v>
      </c>
      <c r="K1534" s="11" t="s">
        <v>4641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45323</v>
      </c>
      <c r="H1535" s="11">
        <v>10</v>
      </c>
      <c r="I1535" s="20" t="s">
        <v>259</v>
      </c>
      <c r="J1535" s="11" t="s">
        <v>261</v>
      </c>
      <c r="K1535" s="11" t="s">
        <v>4641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45323</v>
      </c>
      <c r="H1536" s="11">
        <v>10</v>
      </c>
      <c r="I1536" s="20" t="s">
        <v>259</v>
      </c>
      <c r="J1536" s="11" t="s">
        <v>261</v>
      </c>
      <c r="K1536" s="11" t="s">
        <v>4641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45323</v>
      </c>
      <c r="H1537" s="11">
        <v>10</v>
      </c>
      <c r="I1537" s="20" t="s">
        <v>259</v>
      </c>
      <c r="J1537" s="11" t="s">
        <v>261</v>
      </c>
      <c r="K1537" s="11" t="s">
        <v>4641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45323</v>
      </c>
      <c r="H1538" s="11">
        <v>10</v>
      </c>
      <c r="I1538" s="20" t="s">
        <v>259</v>
      </c>
      <c r="J1538" s="11" t="s">
        <v>261</v>
      </c>
      <c r="K1538" s="11" t="s">
        <v>4641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45323</v>
      </c>
      <c r="H1539" s="11">
        <v>10</v>
      </c>
      <c r="I1539" s="20" t="s">
        <v>259</v>
      </c>
      <c r="J1539" s="11" t="s">
        <v>261</v>
      </c>
      <c r="K1539" s="11" t="s">
        <v>4641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45323</v>
      </c>
      <c r="H1540" s="11">
        <v>10</v>
      </c>
      <c r="I1540" s="20" t="s">
        <v>259</v>
      </c>
      <c r="J1540" s="11" t="s">
        <v>261</v>
      </c>
      <c r="K1540" s="11" t="s">
        <v>4641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45323</v>
      </c>
      <c r="H1541" s="11">
        <v>10</v>
      </c>
      <c r="I1541" s="20" t="s">
        <v>259</v>
      </c>
      <c r="J1541" s="11" t="s">
        <v>261</v>
      </c>
      <c r="K1541" s="11" t="s">
        <v>4641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45323</v>
      </c>
      <c r="H1542" s="11">
        <v>10</v>
      </c>
      <c r="I1542" s="20" t="s">
        <v>259</v>
      </c>
      <c r="J1542" s="11" t="s">
        <v>261</v>
      </c>
      <c r="K1542" s="11" t="s">
        <v>4641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45323</v>
      </c>
      <c r="H1543" s="11">
        <v>10</v>
      </c>
      <c r="I1543" s="20" t="s">
        <v>259</v>
      </c>
      <c r="J1543" s="11" t="s">
        <v>261</v>
      </c>
      <c r="K1543" s="11" t="s">
        <v>4641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45323</v>
      </c>
      <c r="H1544" s="11">
        <v>10</v>
      </c>
      <c r="I1544" s="20" t="s">
        <v>259</v>
      </c>
      <c r="J1544" s="11" t="s">
        <v>261</v>
      </c>
      <c r="K1544" s="11" t="s">
        <v>4641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45323</v>
      </c>
      <c r="H1545" s="11">
        <v>10</v>
      </c>
      <c r="I1545" s="20" t="s">
        <v>259</v>
      </c>
      <c r="J1545" s="11" t="s">
        <v>261</v>
      </c>
      <c r="K1545" s="11" t="s">
        <v>4641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45323</v>
      </c>
      <c r="H1546" s="11">
        <v>10</v>
      </c>
      <c r="I1546" s="20" t="s">
        <v>259</v>
      </c>
      <c r="J1546" s="11" t="s">
        <v>261</v>
      </c>
      <c r="K1546" s="11" t="s">
        <v>4641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45323</v>
      </c>
      <c r="H1547" s="11">
        <v>10</v>
      </c>
      <c r="I1547" s="20" t="s">
        <v>259</v>
      </c>
      <c r="J1547" s="11" t="s">
        <v>261</v>
      </c>
      <c r="K1547" s="11" t="s">
        <v>4641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45323</v>
      </c>
      <c r="H1548" s="11">
        <v>10</v>
      </c>
      <c r="I1548" s="20" t="s">
        <v>259</v>
      </c>
      <c r="J1548" s="11" t="s">
        <v>261</v>
      </c>
      <c r="K1548" s="11" t="s">
        <v>4641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45323</v>
      </c>
      <c r="H1549" s="11">
        <v>10</v>
      </c>
      <c r="I1549" s="20" t="s">
        <v>259</v>
      </c>
      <c r="J1549" s="11" t="s">
        <v>261</v>
      </c>
      <c r="K1549" s="11" t="s">
        <v>4641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45323</v>
      </c>
      <c r="H1550" s="11">
        <v>10</v>
      </c>
      <c r="I1550" s="20" t="s">
        <v>259</v>
      </c>
      <c r="J1550" s="11" t="s">
        <v>261</v>
      </c>
      <c r="K1550" s="11" t="s">
        <v>4641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45323</v>
      </c>
      <c r="H1551" s="11">
        <v>10</v>
      </c>
      <c r="I1551" s="20" t="s">
        <v>259</v>
      </c>
      <c r="J1551" s="11" t="s">
        <v>261</v>
      </c>
      <c r="K1551" s="11" t="s">
        <v>4641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45323</v>
      </c>
      <c r="H1552" s="11">
        <v>10</v>
      </c>
      <c r="I1552" s="20" t="s">
        <v>259</v>
      </c>
      <c r="J1552" s="11" t="s">
        <v>261</v>
      </c>
      <c r="K1552" s="11" t="s">
        <v>4641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45323</v>
      </c>
      <c r="H1553" s="11">
        <v>10</v>
      </c>
      <c r="I1553" s="20" t="s">
        <v>259</v>
      </c>
      <c r="J1553" s="11" t="s">
        <v>261</v>
      </c>
      <c r="K1553" s="11" t="s">
        <v>4641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45323</v>
      </c>
      <c r="H1554" s="11">
        <v>10</v>
      </c>
      <c r="I1554" s="20" t="s">
        <v>259</v>
      </c>
      <c r="J1554" s="11" t="s">
        <v>261</v>
      </c>
      <c r="K1554" s="11" t="s">
        <v>4641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45323</v>
      </c>
      <c r="H1555" s="11">
        <v>10</v>
      </c>
      <c r="I1555" s="20" t="s">
        <v>259</v>
      </c>
      <c r="J1555" s="11" t="s">
        <v>261</v>
      </c>
      <c r="K1555" s="11" t="s">
        <v>4641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45323</v>
      </c>
      <c r="H1556" s="11">
        <v>10</v>
      </c>
      <c r="I1556" s="20" t="s">
        <v>259</v>
      </c>
      <c r="J1556" s="11" t="s">
        <v>261</v>
      </c>
      <c r="K1556" s="11" t="s">
        <v>4641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45323</v>
      </c>
      <c r="H1557" s="11">
        <v>10</v>
      </c>
      <c r="I1557" s="20" t="s">
        <v>259</v>
      </c>
      <c r="J1557" s="11" t="s">
        <v>261</v>
      </c>
      <c r="K1557" s="11" t="s">
        <v>4641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45323</v>
      </c>
      <c r="H1558" s="11">
        <v>10</v>
      </c>
      <c r="I1558" s="20" t="s">
        <v>259</v>
      </c>
      <c r="J1558" s="11" t="s">
        <v>261</v>
      </c>
      <c r="K1558" s="11" t="s">
        <v>4641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45323</v>
      </c>
      <c r="H1559" s="11">
        <v>10</v>
      </c>
      <c r="I1559" s="20" t="s">
        <v>259</v>
      </c>
      <c r="J1559" s="11" t="s">
        <v>261</v>
      </c>
      <c r="K1559" s="11" t="s">
        <v>4641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45323</v>
      </c>
      <c r="H1560" s="11">
        <v>10</v>
      </c>
      <c r="I1560" s="20" t="s">
        <v>259</v>
      </c>
      <c r="J1560" s="11" t="s">
        <v>261</v>
      </c>
      <c r="K1560" s="11" t="s">
        <v>4641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45323</v>
      </c>
      <c r="H1561" s="11">
        <v>10</v>
      </c>
      <c r="I1561" s="20" t="s">
        <v>259</v>
      </c>
      <c r="J1561" s="11" t="s">
        <v>261</v>
      </c>
      <c r="K1561" s="11" t="s">
        <v>4641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45323</v>
      </c>
      <c r="H1562" s="11">
        <v>10</v>
      </c>
      <c r="I1562" s="20" t="s">
        <v>259</v>
      </c>
      <c r="J1562" s="11" t="s">
        <v>261</v>
      </c>
      <c r="K1562" s="11" t="s">
        <v>4641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45323</v>
      </c>
      <c r="H1563" s="11">
        <v>10</v>
      </c>
      <c r="I1563" s="20" t="s">
        <v>259</v>
      </c>
      <c r="J1563" s="11" t="s">
        <v>261</v>
      </c>
      <c r="K1563" s="11" t="s">
        <v>4641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45323</v>
      </c>
      <c r="H1564" s="11">
        <v>10</v>
      </c>
      <c r="I1564" s="20" t="s">
        <v>259</v>
      </c>
      <c r="J1564" s="11" t="s">
        <v>261</v>
      </c>
      <c r="K1564" s="11" t="s">
        <v>4641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45323</v>
      </c>
      <c r="H1565" s="11">
        <v>10</v>
      </c>
      <c r="I1565" s="20" t="s">
        <v>259</v>
      </c>
      <c r="J1565" s="11" t="s">
        <v>261</v>
      </c>
      <c r="K1565" s="11" t="s">
        <v>4641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45323</v>
      </c>
      <c r="H1566" s="11">
        <v>10</v>
      </c>
      <c r="I1566" s="20" t="s">
        <v>259</v>
      </c>
      <c r="J1566" s="11" t="s">
        <v>261</v>
      </c>
      <c r="K1566" s="11" t="s">
        <v>4641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45323</v>
      </c>
      <c r="H1567" s="11">
        <v>10</v>
      </c>
      <c r="I1567" s="20" t="s">
        <v>259</v>
      </c>
      <c r="J1567" s="11" t="s">
        <v>261</v>
      </c>
      <c r="K1567" s="11" t="s">
        <v>4641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45323</v>
      </c>
      <c r="H1568" s="11">
        <v>10</v>
      </c>
      <c r="I1568" s="20" t="s">
        <v>259</v>
      </c>
      <c r="J1568" s="11" t="s">
        <v>261</v>
      </c>
      <c r="K1568" s="11" t="s">
        <v>4641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45323</v>
      </c>
      <c r="H1569" s="11">
        <v>10</v>
      </c>
      <c r="I1569" s="20" t="s">
        <v>259</v>
      </c>
      <c r="J1569" s="11" t="s">
        <v>261</v>
      </c>
      <c r="K1569" s="11" t="s">
        <v>4641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45323</v>
      </c>
      <c r="H1570" s="11">
        <v>10</v>
      </c>
      <c r="I1570" s="20" t="s">
        <v>259</v>
      </c>
      <c r="J1570" s="11" t="s">
        <v>261</v>
      </c>
      <c r="K1570" s="11" t="s">
        <v>4641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45323</v>
      </c>
      <c r="H1571" s="11">
        <v>10</v>
      </c>
      <c r="I1571" s="20" t="s">
        <v>259</v>
      </c>
      <c r="J1571" s="11" t="s">
        <v>261</v>
      </c>
      <c r="K1571" s="11" t="s">
        <v>4641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45323</v>
      </c>
      <c r="H1572" s="11">
        <v>10</v>
      </c>
      <c r="I1572" s="20" t="s">
        <v>259</v>
      </c>
      <c r="J1572" s="11" t="s">
        <v>261</v>
      </c>
      <c r="K1572" s="11" t="s">
        <v>4641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45323</v>
      </c>
      <c r="H1573" s="11">
        <v>10</v>
      </c>
      <c r="I1573" s="20" t="s">
        <v>259</v>
      </c>
      <c r="J1573" s="11" t="s">
        <v>261</v>
      </c>
      <c r="K1573" s="11" t="s">
        <v>4641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45323</v>
      </c>
      <c r="H1574" s="11">
        <v>10</v>
      </c>
      <c r="I1574" s="20" t="s">
        <v>259</v>
      </c>
      <c r="J1574" s="11" t="s">
        <v>261</v>
      </c>
      <c r="K1574" s="11" t="s">
        <v>4641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45323</v>
      </c>
      <c r="H1575" s="11">
        <v>10</v>
      </c>
      <c r="I1575" s="20" t="s">
        <v>259</v>
      </c>
      <c r="J1575" s="11" t="s">
        <v>261</v>
      </c>
      <c r="K1575" s="11" t="s">
        <v>4641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45323</v>
      </c>
      <c r="H1576" s="11">
        <v>10</v>
      </c>
      <c r="I1576" s="20" t="s">
        <v>259</v>
      </c>
      <c r="J1576" s="11" t="s">
        <v>261</v>
      </c>
      <c r="K1576" s="11" t="s">
        <v>4641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45323</v>
      </c>
      <c r="H1577" s="11">
        <v>10</v>
      </c>
      <c r="I1577" s="20" t="s">
        <v>259</v>
      </c>
      <c r="J1577" s="11" t="s">
        <v>261</v>
      </c>
      <c r="K1577" s="11" t="s">
        <v>4641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45323</v>
      </c>
      <c r="H1578" s="11">
        <v>10</v>
      </c>
      <c r="I1578" s="20" t="s">
        <v>259</v>
      </c>
      <c r="J1578" s="11" t="s">
        <v>261</v>
      </c>
      <c r="K1578" s="11" t="s">
        <v>4641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45323</v>
      </c>
      <c r="H1579" s="11">
        <v>10</v>
      </c>
      <c r="I1579" s="20" t="s">
        <v>259</v>
      </c>
      <c r="J1579" s="11" t="s">
        <v>261</v>
      </c>
      <c r="K1579" s="11" t="s">
        <v>4641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45323</v>
      </c>
      <c r="H1580" s="11">
        <v>10</v>
      </c>
      <c r="I1580" s="20" t="s">
        <v>259</v>
      </c>
      <c r="J1580" s="11" t="s">
        <v>261</v>
      </c>
      <c r="K1580" s="11" t="s">
        <v>4641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45323</v>
      </c>
      <c r="H1581" s="11">
        <v>10</v>
      </c>
      <c r="I1581" s="20" t="s">
        <v>259</v>
      </c>
      <c r="J1581" s="11" t="s">
        <v>261</v>
      </c>
      <c r="K1581" s="11" t="s">
        <v>4641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45323</v>
      </c>
      <c r="H1582" s="11">
        <v>10</v>
      </c>
      <c r="I1582" s="20" t="s">
        <v>259</v>
      </c>
      <c r="J1582" s="11" t="s">
        <v>261</v>
      </c>
      <c r="K1582" s="11" t="s">
        <v>4641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45323</v>
      </c>
      <c r="H1583" s="11">
        <v>10</v>
      </c>
      <c r="I1583" s="20" t="s">
        <v>259</v>
      </c>
      <c r="J1583" s="11" t="s">
        <v>261</v>
      </c>
      <c r="K1583" s="11" t="s">
        <v>4641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45323</v>
      </c>
      <c r="H1584" s="11">
        <v>10</v>
      </c>
      <c r="I1584" s="20" t="s">
        <v>259</v>
      </c>
      <c r="J1584" s="11" t="s">
        <v>261</v>
      </c>
      <c r="K1584" s="11" t="s">
        <v>4641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45323</v>
      </c>
      <c r="H1585" s="11">
        <v>10</v>
      </c>
      <c r="I1585" s="20" t="s">
        <v>259</v>
      </c>
      <c r="J1585" s="11" t="s">
        <v>261</v>
      </c>
      <c r="K1585" s="11" t="s">
        <v>4641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45323</v>
      </c>
      <c r="H1586" s="11">
        <v>10</v>
      </c>
      <c r="I1586" s="20" t="s">
        <v>259</v>
      </c>
      <c r="J1586" s="11" t="s">
        <v>261</v>
      </c>
      <c r="K1586" s="11" t="s">
        <v>4641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45323</v>
      </c>
      <c r="H1587" s="11">
        <v>10</v>
      </c>
      <c r="I1587" s="20" t="s">
        <v>259</v>
      </c>
      <c r="J1587" s="11" t="s">
        <v>261</v>
      </c>
      <c r="K1587" s="11" t="s">
        <v>4641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45323</v>
      </c>
      <c r="H1588" s="11">
        <v>10</v>
      </c>
      <c r="I1588" s="20" t="s">
        <v>259</v>
      </c>
      <c r="J1588" s="11" t="s">
        <v>261</v>
      </c>
      <c r="K1588" s="11" t="s">
        <v>4641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45323</v>
      </c>
      <c r="H1589" s="11">
        <v>10</v>
      </c>
      <c r="I1589" s="20" t="s">
        <v>259</v>
      </c>
      <c r="J1589" s="11" t="s">
        <v>261</v>
      </c>
      <c r="K1589" s="11" t="s">
        <v>4641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45323</v>
      </c>
      <c r="H1590" s="11">
        <v>10</v>
      </c>
      <c r="I1590" s="20" t="s">
        <v>259</v>
      </c>
      <c r="J1590" s="11" t="s">
        <v>261</v>
      </c>
      <c r="K1590" s="11" t="s">
        <v>4641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45323</v>
      </c>
      <c r="H1591" s="11">
        <v>10</v>
      </c>
      <c r="I1591" s="20" t="s">
        <v>259</v>
      </c>
      <c r="J1591" s="11" t="s">
        <v>261</v>
      </c>
      <c r="K1591" s="11" t="s">
        <v>4641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45323</v>
      </c>
      <c r="H1592" s="11">
        <v>10</v>
      </c>
      <c r="I1592" s="20" t="s">
        <v>259</v>
      </c>
      <c r="J1592" s="11" t="s">
        <v>261</v>
      </c>
      <c r="K1592" s="11" t="s">
        <v>4641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45323</v>
      </c>
      <c r="H1593" s="11">
        <v>10</v>
      </c>
      <c r="I1593" s="20" t="s">
        <v>259</v>
      </c>
      <c r="J1593" s="11" t="s">
        <v>261</v>
      </c>
      <c r="K1593" s="11" t="s">
        <v>4641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45323</v>
      </c>
      <c r="H1594" s="11">
        <v>10</v>
      </c>
      <c r="I1594" s="20" t="s">
        <v>259</v>
      </c>
      <c r="J1594" s="11" t="s">
        <v>261</v>
      </c>
      <c r="K1594" s="11" t="s">
        <v>4641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45323</v>
      </c>
      <c r="H1595" s="11">
        <v>10</v>
      </c>
      <c r="I1595" s="20" t="s">
        <v>259</v>
      </c>
      <c r="J1595" s="11" t="s">
        <v>261</v>
      </c>
      <c r="K1595" s="11" t="s">
        <v>4641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45323</v>
      </c>
      <c r="H1596" s="11">
        <v>10</v>
      </c>
      <c r="I1596" s="20" t="s">
        <v>259</v>
      </c>
      <c r="J1596" s="11" t="s">
        <v>261</v>
      </c>
      <c r="K1596" s="11" t="s">
        <v>4641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45323</v>
      </c>
      <c r="H1597" s="11">
        <v>10</v>
      </c>
      <c r="I1597" s="20" t="s">
        <v>259</v>
      </c>
      <c r="J1597" s="11" t="s">
        <v>261</v>
      </c>
      <c r="K1597" s="11" t="s">
        <v>4641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45323</v>
      </c>
      <c r="H1598" s="11">
        <v>10</v>
      </c>
      <c r="I1598" s="20" t="s">
        <v>259</v>
      </c>
      <c r="J1598" s="11" t="s">
        <v>261</v>
      </c>
      <c r="K1598" s="11" t="s">
        <v>4641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45323</v>
      </c>
      <c r="H1599" s="11">
        <v>10</v>
      </c>
      <c r="I1599" s="20" t="s">
        <v>259</v>
      </c>
      <c r="J1599" s="11" t="s">
        <v>261</v>
      </c>
      <c r="K1599" s="11" t="s">
        <v>4641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45323</v>
      </c>
      <c r="H1600" s="11">
        <v>10</v>
      </c>
      <c r="I1600" s="20" t="s">
        <v>259</v>
      </c>
      <c r="J1600" s="11" t="s">
        <v>261</v>
      </c>
      <c r="K1600" s="11" t="s">
        <v>4641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45323</v>
      </c>
      <c r="H1601" s="11">
        <v>10</v>
      </c>
      <c r="I1601" s="20" t="s">
        <v>259</v>
      </c>
      <c r="J1601" s="11" t="s">
        <v>261</v>
      </c>
      <c r="K1601" s="11" t="s">
        <v>4641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45323</v>
      </c>
      <c r="H1602" s="11">
        <v>10</v>
      </c>
      <c r="I1602" s="20" t="s">
        <v>259</v>
      </c>
      <c r="J1602" s="11" t="s">
        <v>261</v>
      </c>
      <c r="K1602" s="11" t="s">
        <v>4641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45323</v>
      </c>
      <c r="H1603" s="11">
        <v>10</v>
      </c>
      <c r="I1603" s="20" t="s">
        <v>259</v>
      </c>
      <c r="J1603" s="11" t="s">
        <v>261</v>
      </c>
      <c r="K1603" s="11" t="s">
        <v>4641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45323</v>
      </c>
      <c r="H1604" s="11">
        <v>10</v>
      </c>
      <c r="I1604" s="20" t="s">
        <v>259</v>
      </c>
      <c r="J1604" s="11" t="s">
        <v>261</v>
      </c>
      <c r="K1604" s="11" t="s">
        <v>4641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45323</v>
      </c>
      <c r="H1605" s="11">
        <v>10</v>
      </c>
      <c r="I1605" s="20" t="s">
        <v>259</v>
      </c>
      <c r="J1605" s="11" t="s">
        <v>261</v>
      </c>
      <c r="K1605" s="11" t="s">
        <v>4641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45323</v>
      </c>
      <c r="H1606" s="11">
        <v>10</v>
      </c>
      <c r="I1606" s="20" t="s">
        <v>259</v>
      </c>
      <c r="J1606" s="11" t="s">
        <v>261</v>
      </c>
      <c r="K1606" s="11" t="s">
        <v>4641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45323</v>
      </c>
      <c r="H1607" s="11">
        <v>10</v>
      </c>
      <c r="I1607" s="20" t="s">
        <v>259</v>
      </c>
      <c r="J1607" s="11" t="s">
        <v>261</v>
      </c>
      <c r="K1607" s="11" t="s">
        <v>4641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45323</v>
      </c>
      <c r="H1608" s="11">
        <v>10</v>
      </c>
      <c r="I1608" s="20" t="s">
        <v>259</v>
      </c>
      <c r="J1608" s="11" t="s">
        <v>261</v>
      </c>
      <c r="K1608" s="11" t="s">
        <v>4641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45323</v>
      </c>
      <c r="H1609" s="11">
        <v>10</v>
      </c>
      <c r="I1609" s="20" t="s">
        <v>259</v>
      </c>
      <c r="J1609" s="11" t="s">
        <v>261</v>
      </c>
      <c r="K1609" s="11" t="s">
        <v>4641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45323</v>
      </c>
      <c r="H1610" s="11">
        <v>10</v>
      </c>
      <c r="I1610" s="20" t="s">
        <v>259</v>
      </c>
      <c r="J1610" s="11" t="s">
        <v>261</v>
      </c>
      <c r="K1610" s="11" t="s">
        <v>4641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45323</v>
      </c>
      <c r="H1611" s="11">
        <v>10</v>
      </c>
      <c r="I1611" s="20" t="s">
        <v>259</v>
      </c>
      <c r="J1611" s="11" t="s">
        <v>261</v>
      </c>
      <c r="K1611" s="11" t="s">
        <v>4641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45323</v>
      </c>
      <c r="H1612" s="11">
        <v>10</v>
      </c>
      <c r="I1612" s="20" t="s">
        <v>259</v>
      </c>
      <c r="J1612" s="11" t="s">
        <v>261</v>
      </c>
      <c r="K1612" s="11" t="s">
        <v>4641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45323</v>
      </c>
      <c r="H1613" s="11">
        <v>10</v>
      </c>
      <c r="I1613" s="20" t="s">
        <v>259</v>
      </c>
      <c r="J1613" s="11" t="s">
        <v>261</v>
      </c>
      <c r="K1613" s="11" t="s">
        <v>4641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45323</v>
      </c>
      <c r="H1614" s="11">
        <v>10</v>
      </c>
      <c r="I1614" s="20" t="s">
        <v>259</v>
      </c>
      <c r="J1614" s="11" t="s">
        <v>261</v>
      </c>
      <c r="K1614" s="11" t="s">
        <v>4641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45323</v>
      </c>
      <c r="H1615" s="11">
        <v>10</v>
      </c>
      <c r="I1615" s="20" t="s">
        <v>259</v>
      </c>
      <c r="J1615" s="11" t="s">
        <v>261</v>
      </c>
      <c r="K1615" s="11" t="s">
        <v>4641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45323</v>
      </c>
      <c r="H1616" s="11">
        <v>10</v>
      </c>
      <c r="I1616" s="20" t="s">
        <v>259</v>
      </c>
      <c r="J1616" s="11" t="s">
        <v>261</v>
      </c>
      <c r="K1616" s="11" t="s">
        <v>4641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45323</v>
      </c>
      <c r="H1617" s="11">
        <v>10</v>
      </c>
      <c r="I1617" s="20" t="s">
        <v>259</v>
      </c>
      <c r="J1617" s="11" t="s">
        <v>261</v>
      </c>
      <c r="K1617" s="11" t="s">
        <v>4641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45323</v>
      </c>
      <c r="H1618" s="11">
        <v>10</v>
      </c>
      <c r="I1618" s="20" t="s">
        <v>259</v>
      </c>
      <c r="J1618" s="11" t="s">
        <v>261</v>
      </c>
      <c r="K1618" s="11" t="s">
        <v>4641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45323</v>
      </c>
      <c r="H1619" s="11">
        <v>10</v>
      </c>
      <c r="I1619" s="20" t="s">
        <v>259</v>
      </c>
      <c r="J1619" s="11" t="s">
        <v>261</v>
      </c>
      <c r="K1619" s="11" t="s">
        <v>4641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45323</v>
      </c>
      <c r="H1620" s="11">
        <v>10</v>
      </c>
      <c r="I1620" s="20" t="s">
        <v>259</v>
      </c>
      <c r="J1620" s="11" t="s">
        <v>261</v>
      </c>
      <c r="K1620" s="11" t="s">
        <v>4641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45323</v>
      </c>
      <c r="H1621" s="11">
        <v>10</v>
      </c>
      <c r="I1621" s="20" t="s">
        <v>259</v>
      </c>
      <c r="J1621" s="11" t="s">
        <v>261</v>
      </c>
      <c r="K1621" s="11" t="s">
        <v>4641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45323</v>
      </c>
      <c r="H1622" s="11">
        <v>10</v>
      </c>
      <c r="I1622" s="20" t="s">
        <v>259</v>
      </c>
      <c r="J1622" s="11" t="s">
        <v>261</v>
      </c>
      <c r="K1622" s="11" t="s">
        <v>4641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45323</v>
      </c>
      <c r="H1623" s="11">
        <v>10</v>
      </c>
      <c r="I1623" s="20" t="s">
        <v>259</v>
      </c>
      <c r="J1623" s="11" t="s">
        <v>261</v>
      </c>
      <c r="K1623" s="11" t="s">
        <v>4641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45323</v>
      </c>
      <c r="H1624" s="11">
        <v>10</v>
      </c>
      <c r="I1624" s="20" t="s">
        <v>259</v>
      </c>
      <c r="J1624" s="11" t="s">
        <v>261</v>
      </c>
      <c r="K1624" s="11" t="s">
        <v>4641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45323</v>
      </c>
      <c r="H1625" s="11">
        <v>10</v>
      </c>
      <c r="I1625" s="20" t="s">
        <v>259</v>
      </c>
      <c r="J1625" s="11" t="s">
        <v>261</v>
      </c>
      <c r="K1625" s="11" t="s">
        <v>4641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45323</v>
      </c>
      <c r="H1626" s="11">
        <v>10</v>
      </c>
      <c r="I1626" s="20" t="s">
        <v>259</v>
      </c>
      <c r="J1626" s="11" t="s">
        <v>261</v>
      </c>
      <c r="K1626" s="11" t="s">
        <v>4641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45323</v>
      </c>
      <c r="H1627" s="11">
        <v>10</v>
      </c>
      <c r="I1627" s="20" t="s">
        <v>259</v>
      </c>
      <c r="J1627" s="11" t="s">
        <v>261</v>
      </c>
      <c r="K1627" s="11" t="s">
        <v>4641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45323</v>
      </c>
      <c r="H1628" s="11">
        <v>10</v>
      </c>
      <c r="I1628" s="20" t="s">
        <v>259</v>
      </c>
      <c r="J1628" s="11" t="s">
        <v>261</v>
      </c>
      <c r="K1628" s="11" t="s">
        <v>4641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45323</v>
      </c>
      <c r="H1629" s="11">
        <v>10</v>
      </c>
      <c r="I1629" s="20" t="s">
        <v>259</v>
      </c>
      <c r="J1629" s="11" t="s">
        <v>261</v>
      </c>
      <c r="K1629" s="11" t="s">
        <v>4641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45323</v>
      </c>
      <c r="H1630" s="11">
        <v>10</v>
      </c>
      <c r="I1630" s="20" t="s">
        <v>259</v>
      </c>
      <c r="J1630" s="11" t="s">
        <v>261</v>
      </c>
      <c r="K1630" s="11" t="s">
        <v>4641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45323</v>
      </c>
      <c r="H1631" s="11">
        <v>10</v>
      </c>
      <c r="I1631" s="20" t="s">
        <v>259</v>
      </c>
      <c r="J1631" s="11" t="s">
        <v>261</v>
      </c>
      <c r="K1631" s="11" t="s">
        <v>4641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45323</v>
      </c>
      <c r="H1632" s="11">
        <v>10</v>
      </c>
      <c r="I1632" s="20" t="s">
        <v>259</v>
      </c>
      <c r="J1632" s="11" t="s">
        <v>261</v>
      </c>
      <c r="K1632" s="11" t="s">
        <v>4641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45323</v>
      </c>
      <c r="H1633" s="11">
        <v>10</v>
      </c>
      <c r="I1633" s="20" t="s">
        <v>259</v>
      </c>
      <c r="J1633" s="11" t="s">
        <v>261</v>
      </c>
      <c r="K1633" s="11" t="s">
        <v>4641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45323</v>
      </c>
      <c r="H1634" s="11">
        <v>10</v>
      </c>
      <c r="I1634" s="20" t="s">
        <v>259</v>
      </c>
      <c r="J1634" s="11" t="s">
        <v>261</v>
      </c>
      <c r="K1634" s="11" t="s">
        <v>4641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45323</v>
      </c>
      <c r="H1635" s="11">
        <v>10</v>
      </c>
      <c r="I1635" s="20" t="s">
        <v>259</v>
      </c>
      <c r="J1635" s="11" t="s">
        <v>261</v>
      </c>
      <c r="K1635" s="11" t="s">
        <v>4641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45323</v>
      </c>
      <c r="H1636" s="11">
        <v>10</v>
      </c>
      <c r="I1636" s="20" t="s">
        <v>259</v>
      </c>
      <c r="J1636" s="11" t="s">
        <v>261</v>
      </c>
      <c r="K1636" s="11" t="s">
        <v>4641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45323</v>
      </c>
      <c r="H1637" s="11">
        <v>10</v>
      </c>
      <c r="I1637" s="20" t="s">
        <v>259</v>
      </c>
      <c r="J1637" s="11" t="s">
        <v>261</v>
      </c>
      <c r="K1637" s="11" t="s">
        <v>4641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45323</v>
      </c>
      <c r="H1638" s="11">
        <v>10</v>
      </c>
      <c r="I1638" s="20" t="s">
        <v>259</v>
      </c>
      <c r="J1638" s="11" t="s">
        <v>261</v>
      </c>
      <c r="K1638" s="11" t="s">
        <v>4641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45323</v>
      </c>
      <c r="H1639" s="11">
        <v>10</v>
      </c>
      <c r="I1639" s="20" t="s">
        <v>259</v>
      </c>
      <c r="J1639" s="11" t="s">
        <v>261</v>
      </c>
      <c r="K1639" s="11" t="s">
        <v>4641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45323</v>
      </c>
      <c r="H1640" s="11">
        <v>10</v>
      </c>
      <c r="I1640" s="20" t="s">
        <v>259</v>
      </c>
      <c r="J1640" s="11" t="s">
        <v>261</v>
      </c>
      <c r="K1640" s="11" t="s">
        <v>4641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45323</v>
      </c>
      <c r="H1641" s="11">
        <v>10</v>
      </c>
      <c r="I1641" s="20" t="s">
        <v>259</v>
      </c>
      <c r="J1641" s="11" t="s">
        <v>261</v>
      </c>
      <c r="K1641" s="11" t="s">
        <v>4641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45323</v>
      </c>
      <c r="H1642" s="11">
        <v>10</v>
      </c>
      <c r="I1642" s="20" t="s">
        <v>259</v>
      </c>
      <c r="J1642" s="11" t="s">
        <v>261</v>
      </c>
      <c r="K1642" s="11" t="s">
        <v>4641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45323</v>
      </c>
      <c r="H1643" s="11">
        <v>10</v>
      </c>
      <c r="I1643" s="20" t="s">
        <v>259</v>
      </c>
      <c r="J1643" s="11" t="s">
        <v>261</v>
      </c>
      <c r="K1643" s="11" t="s">
        <v>4641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45323</v>
      </c>
      <c r="H1644" s="11">
        <v>10</v>
      </c>
      <c r="I1644" s="20" t="s">
        <v>259</v>
      </c>
      <c r="J1644" s="11" t="s">
        <v>261</v>
      </c>
      <c r="K1644" s="11" t="s">
        <v>4641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45323</v>
      </c>
      <c r="H1645" s="11">
        <v>10</v>
      </c>
      <c r="I1645" s="20" t="s">
        <v>259</v>
      </c>
      <c r="J1645" s="11" t="s">
        <v>261</v>
      </c>
      <c r="K1645" s="11" t="s">
        <v>4641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45323</v>
      </c>
      <c r="H1646" s="11">
        <v>10</v>
      </c>
      <c r="I1646" s="20" t="s">
        <v>259</v>
      </c>
      <c r="J1646" s="11" t="s">
        <v>261</v>
      </c>
      <c r="K1646" s="11" t="s">
        <v>4641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45323</v>
      </c>
      <c r="H1647" s="11">
        <v>10</v>
      </c>
      <c r="I1647" s="20" t="s">
        <v>259</v>
      </c>
      <c r="J1647" s="11" t="s">
        <v>261</v>
      </c>
      <c r="K1647" s="11" t="s">
        <v>4641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45323</v>
      </c>
      <c r="H1648" s="11">
        <v>10</v>
      </c>
      <c r="I1648" s="20" t="s">
        <v>259</v>
      </c>
      <c r="J1648" s="11" t="s">
        <v>261</v>
      </c>
      <c r="K1648" s="11" t="s">
        <v>4641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45323</v>
      </c>
      <c r="H1649" s="11">
        <v>10</v>
      </c>
      <c r="I1649" s="20" t="s">
        <v>259</v>
      </c>
      <c r="J1649" s="11" t="s">
        <v>261</v>
      </c>
      <c r="K1649" s="11" t="s">
        <v>4641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45323</v>
      </c>
      <c r="H1650" s="11">
        <v>10</v>
      </c>
      <c r="I1650" s="20" t="s">
        <v>259</v>
      </c>
      <c r="J1650" s="11" t="s">
        <v>261</v>
      </c>
      <c r="K1650" s="11" t="s">
        <v>4641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45323</v>
      </c>
      <c r="H1651" s="11">
        <v>10</v>
      </c>
      <c r="I1651" s="20" t="s">
        <v>259</v>
      </c>
      <c r="J1651" s="11" t="s">
        <v>261</v>
      </c>
      <c r="K1651" s="11" t="s">
        <v>4641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45323</v>
      </c>
      <c r="H1652" s="11">
        <v>10</v>
      </c>
      <c r="I1652" s="20" t="s">
        <v>259</v>
      </c>
      <c r="J1652" s="11" t="s">
        <v>261</v>
      </c>
      <c r="K1652" s="11" t="s">
        <v>4641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45323</v>
      </c>
      <c r="H1653" s="11">
        <v>10</v>
      </c>
      <c r="I1653" s="20" t="s">
        <v>259</v>
      </c>
      <c r="J1653" s="11" t="s">
        <v>261</v>
      </c>
      <c r="K1653" s="11" t="s">
        <v>4641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45323</v>
      </c>
      <c r="H1654" s="11">
        <v>10</v>
      </c>
      <c r="I1654" s="20" t="s">
        <v>259</v>
      </c>
      <c r="J1654" s="11" t="s">
        <v>261</v>
      </c>
      <c r="K1654" s="11" t="s">
        <v>4641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45323</v>
      </c>
      <c r="H1655" s="11">
        <v>10</v>
      </c>
      <c r="I1655" s="20" t="s">
        <v>259</v>
      </c>
      <c r="J1655" s="11" t="s">
        <v>261</v>
      </c>
      <c r="K1655" s="11" t="s">
        <v>4641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45323</v>
      </c>
      <c r="H1656" s="11">
        <v>10</v>
      </c>
      <c r="I1656" s="20" t="s">
        <v>259</v>
      </c>
      <c r="J1656" s="11" t="s">
        <v>261</v>
      </c>
      <c r="K1656" s="11" t="s">
        <v>4641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45323</v>
      </c>
      <c r="H1657" s="11">
        <v>10</v>
      </c>
      <c r="I1657" s="20" t="s">
        <v>259</v>
      </c>
      <c r="J1657" s="11" t="s">
        <v>261</v>
      </c>
      <c r="K1657" s="11" t="s">
        <v>4641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45323</v>
      </c>
      <c r="H1658" s="11">
        <v>10</v>
      </c>
      <c r="I1658" s="20" t="s">
        <v>259</v>
      </c>
      <c r="J1658" s="11" t="s">
        <v>261</v>
      </c>
      <c r="K1658" s="11" t="s">
        <v>4641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45323</v>
      </c>
      <c r="H1659" s="11">
        <v>10</v>
      </c>
      <c r="I1659" s="20" t="s">
        <v>259</v>
      </c>
      <c r="J1659" s="11" t="s">
        <v>261</v>
      </c>
      <c r="K1659" s="11" t="s">
        <v>4641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45323</v>
      </c>
      <c r="H1660" s="11">
        <v>10</v>
      </c>
      <c r="I1660" s="20" t="s">
        <v>259</v>
      </c>
      <c r="J1660" s="11" t="s">
        <v>261</v>
      </c>
      <c r="K1660" s="11" t="s">
        <v>4641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45323</v>
      </c>
      <c r="H1661" s="11">
        <v>10</v>
      </c>
      <c r="I1661" s="20" t="s">
        <v>259</v>
      </c>
      <c r="J1661" s="11" t="s">
        <v>261</v>
      </c>
      <c r="K1661" s="11" t="s">
        <v>4641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45323</v>
      </c>
      <c r="H1662" s="11">
        <v>10</v>
      </c>
      <c r="I1662" s="20" t="s">
        <v>259</v>
      </c>
      <c r="J1662" s="11" t="s">
        <v>261</v>
      </c>
      <c r="K1662" s="11" t="s">
        <v>4641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45323</v>
      </c>
      <c r="H1663" s="11">
        <v>10</v>
      </c>
      <c r="I1663" s="20" t="s">
        <v>259</v>
      </c>
      <c r="J1663" s="11" t="s">
        <v>261</v>
      </c>
      <c r="K1663" s="11" t="s">
        <v>4641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45323</v>
      </c>
      <c r="H1664" s="11">
        <v>10</v>
      </c>
      <c r="I1664" s="20" t="s">
        <v>259</v>
      </c>
      <c r="J1664" s="11" t="s">
        <v>261</v>
      </c>
      <c r="K1664" s="11" t="s">
        <v>4641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45323</v>
      </c>
      <c r="H1665" s="11">
        <v>10</v>
      </c>
      <c r="I1665" s="20" t="s">
        <v>259</v>
      </c>
      <c r="J1665" s="11" t="s">
        <v>261</v>
      </c>
      <c r="K1665" s="11" t="s">
        <v>4641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45323</v>
      </c>
      <c r="H1666" s="11">
        <v>10</v>
      </c>
      <c r="I1666" s="20" t="s">
        <v>259</v>
      </c>
      <c r="J1666" s="11" t="s">
        <v>261</v>
      </c>
      <c r="K1666" s="11" t="s">
        <v>4641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45323</v>
      </c>
      <c r="H1667" s="11">
        <v>10</v>
      </c>
      <c r="I1667" s="20" t="s">
        <v>259</v>
      </c>
      <c r="J1667" s="11" t="s">
        <v>261</v>
      </c>
      <c r="K1667" s="11" t="s">
        <v>4641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45323</v>
      </c>
      <c r="H1668" s="11">
        <v>10</v>
      </c>
      <c r="I1668" s="20" t="s">
        <v>259</v>
      </c>
      <c r="J1668" s="11" t="s">
        <v>261</v>
      </c>
      <c r="K1668" s="11" t="s">
        <v>4641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45323</v>
      </c>
      <c r="H1669" s="11">
        <v>10</v>
      </c>
      <c r="I1669" s="20" t="s">
        <v>259</v>
      </c>
      <c r="J1669" s="11" t="s">
        <v>261</v>
      </c>
      <c r="K1669" s="11" t="s">
        <v>4641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45323</v>
      </c>
      <c r="H1670" s="11">
        <v>10</v>
      </c>
      <c r="I1670" s="20" t="s">
        <v>259</v>
      </c>
      <c r="J1670" s="11" t="s">
        <v>261</v>
      </c>
      <c r="K1670" s="11" t="s">
        <v>4641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45323</v>
      </c>
      <c r="H1671" s="11">
        <v>10</v>
      </c>
      <c r="I1671" s="20" t="s">
        <v>259</v>
      </c>
      <c r="J1671" s="11" t="s">
        <v>261</v>
      </c>
      <c r="K1671" s="11" t="s">
        <v>4641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45323</v>
      </c>
      <c r="H1672" s="11">
        <v>10</v>
      </c>
      <c r="I1672" s="20" t="s">
        <v>259</v>
      </c>
      <c r="J1672" s="11" t="s">
        <v>261</v>
      </c>
      <c r="K1672" s="11" t="s">
        <v>4641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45323</v>
      </c>
      <c r="H1673" s="11">
        <v>10</v>
      </c>
      <c r="I1673" s="20" t="s">
        <v>259</v>
      </c>
      <c r="J1673" s="11" t="s">
        <v>261</v>
      </c>
      <c r="K1673" s="11" t="s">
        <v>4641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45323</v>
      </c>
      <c r="H1674" s="11">
        <v>10</v>
      </c>
      <c r="I1674" s="20" t="s">
        <v>259</v>
      </c>
      <c r="J1674" s="11" t="s">
        <v>261</v>
      </c>
      <c r="K1674" s="11" t="s">
        <v>4641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45323</v>
      </c>
      <c r="H1675" s="11">
        <v>10</v>
      </c>
      <c r="I1675" s="20" t="s">
        <v>259</v>
      </c>
      <c r="J1675" s="11" t="s">
        <v>261</v>
      </c>
      <c r="K1675" s="11" t="s">
        <v>4641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45323</v>
      </c>
      <c r="H1676" s="11">
        <v>10</v>
      </c>
      <c r="I1676" s="20" t="s">
        <v>259</v>
      </c>
      <c r="J1676" s="11" t="s">
        <v>261</v>
      </c>
      <c r="K1676" s="11" t="s">
        <v>4641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45323</v>
      </c>
      <c r="H1677" s="11">
        <v>10</v>
      </c>
      <c r="I1677" s="20" t="s">
        <v>259</v>
      </c>
      <c r="J1677" s="11" t="s">
        <v>261</v>
      </c>
      <c r="K1677" s="11" t="s">
        <v>4641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45323</v>
      </c>
      <c r="H1678" s="11">
        <v>10</v>
      </c>
      <c r="I1678" s="20" t="s">
        <v>259</v>
      </c>
      <c r="J1678" s="11" t="s">
        <v>261</v>
      </c>
      <c r="K1678" s="11" t="s">
        <v>4641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45323</v>
      </c>
      <c r="H1679" s="11">
        <v>10</v>
      </c>
      <c r="I1679" s="20" t="s">
        <v>259</v>
      </c>
      <c r="J1679" s="11" t="s">
        <v>261</v>
      </c>
      <c r="K1679" s="11" t="s">
        <v>4641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45323</v>
      </c>
      <c r="H1680" s="11">
        <v>10</v>
      </c>
      <c r="I1680" s="20" t="s">
        <v>259</v>
      </c>
      <c r="J1680" s="11" t="s">
        <v>261</v>
      </c>
      <c r="K1680" s="11" t="s">
        <v>4641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45323</v>
      </c>
      <c r="H1681" s="11">
        <v>10</v>
      </c>
      <c r="I1681" s="20" t="s">
        <v>259</v>
      </c>
      <c r="J1681" s="11" t="s">
        <v>261</v>
      </c>
      <c r="K1681" s="11" t="s">
        <v>4641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45323</v>
      </c>
      <c r="H1682" s="11">
        <v>10</v>
      </c>
      <c r="I1682" s="20" t="s">
        <v>259</v>
      </c>
      <c r="J1682" s="11" t="s">
        <v>261</v>
      </c>
      <c r="K1682" s="11" t="s">
        <v>4641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45323</v>
      </c>
      <c r="H1683" s="11">
        <v>10</v>
      </c>
      <c r="I1683" s="20" t="s">
        <v>259</v>
      </c>
      <c r="J1683" s="11" t="s">
        <v>261</v>
      </c>
      <c r="K1683" s="11" t="s">
        <v>4641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45323</v>
      </c>
      <c r="H1684" s="11">
        <v>10</v>
      </c>
      <c r="I1684" s="20" t="s">
        <v>259</v>
      </c>
      <c r="J1684" s="11" t="s">
        <v>261</v>
      </c>
      <c r="K1684" s="11" t="s">
        <v>4641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45323</v>
      </c>
      <c r="H1685" s="11">
        <v>10</v>
      </c>
      <c r="I1685" s="20" t="s">
        <v>259</v>
      </c>
      <c r="J1685" s="11" t="s">
        <v>261</v>
      </c>
      <c r="K1685" s="11" t="s">
        <v>4641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45323</v>
      </c>
      <c r="H1686" s="11">
        <v>10</v>
      </c>
      <c r="I1686" s="20" t="s">
        <v>259</v>
      </c>
      <c r="J1686" s="11" t="s">
        <v>261</v>
      </c>
      <c r="K1686" s="11" t="s">
        <v>4641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45323</v>
      </c>
      <c r="H1687" s="11">
        <v>10</v>
      </c>
      <c r="I1687" s="20" t="s">
        <v>259</v>
      </c>
      <c r="J1687" s="11" t="s">
        <v>261</v>
      </c>
      <c r="K1687" s="11" t="s">
        <v>4641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45323</v>
      </c>
      <c r="H1688" s="11">
        <v>10</v>
      </c>
      <c r="I1688" s="20" t="s">
        <v>259</v>
      </c>
      <c r="J1688" s="11" t="s">
        <v>261</v>
      </c>
      <c r="K1688" s="11" t="s">
        <v>4641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45323</v>
      </c>
      <c r="H1689" s="11">
        <v>10</v>
      </c>
      <c r="I1689" s="20" t="s">
        <v>259</v>
      </c>
      <c r="J1689" s="11" t="s">
        <v>261</v>
      </c>
      <c r="K1689" s="11" t="s">
        <v>4641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45323</v>
      </c>
      <c r="H1690" s="11">
        <v>10</v>
      </c>
      <c r="I1690" s="20" t="s">
        <v>259</v>
      </c>
      <c r="J1690" s="11" t="s">
        <v>261</v>
      </c>
      <c r="K1690" s="11" t="s">
        <v>4641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45323</v>
      </c>
      <c r="H1691" s="11">
        <v>10</v>
      </c>
      <c r="I1691" s="20" t="s">
        <v>259</v>
      </c>
      <c r="J1691" s="11" t="s">
        <v>261</v>
      </c>
      <c r="K1691" s="11" t="s">
        <v>4641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45323</v>
      </c>
      <c r="H1692" s="11">
        <v>10</v>
      </c>
      <c r="I1692" s="20" t="s">
        <v>259</v>
      </c>
      <c r="J1692" s="11" t="s">
        <v>261</v>
      </c>
      <c r="K1692" s="11" t="s">
        <v>4641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45323</v>
      </c>
      <c r="H1693" s="11">
        <v>10</v>
      </c>
      <c r="I1693" s="20" t="s">
        <v>259</v>
      </c>
      <c r="J1693" s="11" t="s">
        <v>261</v>
      </c>
      <c r="K1693" s="11" t="s">
        <v>4641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45323</v>
      </c>
      <c r="H1694" s="11">
        <v>10</v>
      </c>
      <c r="I1694" s="20" t="s">
        <v>259</v>
      </c>
      <c r="J1694" s="11" t="s">
        <v>261</v>
      </c>
      <c r="K1694" s="11" t="s">
        <v>4641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45323</v>
      </c>
      <c r="H1695" s="11">
        <v>10</v>
      </c>
      <c r="I1695" s="20" t="s">
        <v>259</v>
      </c>
      <c r="J1695" s="11" t="s">
        <v>261</v>
      </c>
      <c r="K1695" s="11" t="s">
        <v>4641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45323</v>
      </c>
      <c r="H1696" s="11">
        <v>10</v>
      </c>
      <c r="I1696" s="20" t="s">
        <v>259</v>
      </c>
      <c r="J1696" s="11" t="s">
        <v>261</v>
      </c>
      <c r="K1696" s="11" t="s">
        <v>4641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45323</v>
      </c>
      <c r="H1697" s="11">
        <v>10</v>
      </c>
      <c r="I1697" s="20" t="s">
        <v>259</v>
      </c>
      <c r="J1697" s="11" t="s">
        <v>261</v>
      </c>
      <c r="K1697" s="11" t="s">
        <v>4641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45323</v>
      </c>
      <c r="H1698" s="11">
        <v>10</v>
      </c>
      <c r="I1698" s="20" t="s">
        <v>259</v>
      </c>
      <c r="J1698" s="11" t="s">
        <v>261</v>
      </c>
      <c r="K1698" s="11" t="s">
        <v>4641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45323</v>
      </c>
      <c r="H1699" s="11">
        <v>10</v>
      </c>
      <c r="I1699" s="20" t="s">
        <v>259</v>
      </c>
      <c r="J1699" s="11" t="s">
        <v>261</v>
      </c>
      <c r="K1699" s="11" t="s">
        <v>4641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45323</v>
      </c>
      <c r="H1700" s="11">
        <v>10</v>
      </c>
      <c r="I1700" s="20" t="s">
        <v>259</v>
      </c>
      <c r="J1700" s="11" t="s">
        <v>261</v>
      </c>
      <c r="K1700" s="11" t="s">
        <v>4641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45323</v>
      </c>
      <c r="H1701" s="11">
        <v>10</v>
      </c>
      <c r="I1701" s="20" t="s">
        <v>259</v>
      </c>
      <c r="J1701" s="11" t="s">
        <v>261</v>
      </c>
      <c r="K1701" s="11" t="s">
        <v>4641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45323</v>
      </c>
      <c r="H1702" s="11">
        <v>10</v>
      </c>
      <c r="I1702" s="20" t="s">
        <v>259</v>
      </c>
      <c r="J1702" s="11" t="s">
        <v>261</v>
      </c>
      <c r="K1702" s="11" t="s">
        <v>4641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45323</v>
      </c>
      <c r="H1703" s="11">
        <v>10</v>
      </c>
      <c r="I1703" s="20" t="s">
        <v>259</v>
      </c>
      <c r="J1703" s="11" t="s">
        <v>261</v>
      </c>
      <c r="K1703" s="11" t="s">
        <v>4641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45323</v>
      </c>
      <c r="H1704" s="11">
        <v>10</v>
      </c>
      <c r="I1704" s="20" t="s">
        <v>259</v>
      </c>
      <c r="J1704" s="11" t="s">
        <v>261</v>
      </c>
      <c r="K1704" s="11" t="s">
        <v>4641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45323</v>
      </c>
      <c r="H1705" s="11">
        <v>10</v>
      </c>
      <c r="I1705" s="20" t="s">
        <v>259</v>
      </c>
      <c r="J1705" s="11" t="s">
        <v>261</v>
      </c>
      <c r="K1705" s="11" t="s">
        <v>4641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45323</v>
      </c>
      <c r="H1706" s="11">
        <v>10</v>
      </c>
      <c r="I1706" s="20" t="s">
        <v>259</v>
      </c>
      <c r="J1706" s="11" t="s">
        <v>261</v>
      </c>
      <c r="K1706" s="11" t="s">
        <v>4641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45323</v>
      </c>
      <c r="H1707" s="11">
        <v>10</v>
      </c>
      <c r="I1707" s="20" t="s">
        <v>259</v>
      </c>
      <c r="J1707" s="11" t="s">
        <v>261</v>
      </c>
      <c r="K1707" s="11" t="s">
        <v>4641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45323</v>
      </c>
      <c r="H1708" s="11">
        <v>10</v>
      </c>
      <c r="I1708" s="20" t="s">
        <v>259</v>
      </c>
      <c r="J1708" s="11" t="s">
        <v>261</v>
      </c>
      <c r="K1708" s="11" t="s">
        <v>4641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45323</v>
      </c>
      <c r="H1709" s="11">
        <v>10</v>
      </c>
      <c r="I1709" s="20" t="s">
        <v>259</v>
      </c>
      <c r="J1709" s="11" t="s">
        <v>261</v>
      </c>
      <c r="K1709" s="11" t="s">
        <v>4641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45323</v>
      </c>
      <c r="H1710" s="11">
        <v>10</v>
      </c>
      <c r="I1710" s="20" t="s">
        <v>259</v>
      </c>
      <c r="J1710" s="11" t="s">
        <v>261</v>
      </c>
      <c r="K1710" s="11" t="s">
        <v>4641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45323</v>
      </c>
      <c r="H1711" s="11">
        <v>10</v>
      </c>
      <c r="I1711" s="20" t="s">
        <v>259</v>
      </c>
      <c r="J1711" s="11" t="s">
        <v>261</v>
      </c>
      <c r="K1711" s="11" t="s">
        <v>4641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45323</v>
      </c>
      <c r="H1712" s="11">
        <v>10</v>
      </c>
      <c r="I1712" s="20" t="s">
        <v>259</v>
      </c>
      <c r="J1712" s="11" t="s">
        <v>261</v>
      </c>
      <c r="K1712" s="11" t="s">
        <v>4641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45323</v>
      </c>
      <c r="H1713" s="11">
        <v>10</v>
      </c>
      <c r="I1713" s="20" t="s">
        <v>259</v>
      </c>
      <c r="J1713" s="11" t="s">
        <v>261</v>
      </c>
      <c r="K1713" s="11" t="s">
        <v>4641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45323</v>
      </c>
      <c r="H1714" s="11">
        <v>10</v>
      </c>
      <c r="I1714" s="20" t="s">
        <v>259</v>
      </c>
      <c r="J1714" s="11" t="s">
        <v>261</v>
      </c>
      <c r="K1714" s="11" t="s">
        <v>4641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45323</v>
      </c>
      <c r="H1715" s="11">
        <v>10</v>
      </c>
      <c r="I1715" s="20" t="s">
        <v>259</v>
      </c>
      <c r="J1715" s="11" t="s">
        <v>261</v>
      </c>
      <c r="K1715" s="11" t="s">
        <v>4641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45323</v>
      </c>
      <c r="H1716" s="11">
        <v>10</v>
      </c>
      <c r="I1716" s="20" t="s">
        <v>259</v>
      </c>
      <c r="J1716" s="11" t="s">
        <v>261</v>
      </c>
      <c r="K1716" s="11" t="s">
        <v>4641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45323</v>
      </c>
      <c r="H1717" s="11">
        <v>10</v>
      </c>
      <c r="I1717" s="20" t="s">
        <v>259</v>
      </c>
      <c r="J1717" s="11" t="s">
        <v>261</v>
      </c>
      <c r="K1717" s="11" t="s">
        <v>4641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45323</v>
      </c>
      <c r="H1718" s="11">
        <v>10</v>
      </c>
      <c r="I1718" s="20" t="s">
        <v>259</v>
      </c>
      <c r="J1718" s="11" t="s">
        <v>261</v>
      </c>
      <c r="K1718" s="11" t="s">
        <v>4641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45323</v>
      </c>
      <c r="H1719" s="11">
        <v>10</v>
      </c>
      <c r="I1719" s="20" t="s">
        <v>259</v>
      </c>
      <c r="J1719" s="11" t="s">
        <v>261</v>
      </c>
      <c r="K1719" s="11" t="s">
        <v>4641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45323</v>
      </c>
      <c r="H1720" s="11">
        <v>10</v>
      </c>
      <c r="I1720" s="20" t="s">
        <v>259</v>
      </c>
      <c r="J1720" s="11" t="s">
        <v>261</v>
      </c>
      <c r="K1720" s="11" t="s">
        <v>4641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45323</v>
      </c>
      <c r="H1721" s="11">
        <v>10</v>
      </c>
      <c r="I1721" s="20" t="s">
        <v>259</v>
      </c>
      <c r="J1721" s="11" t="s">
        <v>261</v>
      </c>
      <c r="K1721" s="11" t="s">
        <v>4641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45323</v>
      </c>
      <c r="H1722" s="11">
        <v>10</v>
      </c>
      <c r="I1722" s="20" t="s">
        <v>259</v>
      </c>
      <c r="J1722" s="11" t="s">
        <v>261</v>
      </c>
      <c r="K1722" s="11" t="s">
        <v>4641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45323</v>
      </c>
      <c r="H1723" s="11">
        <v>10</v>
      </c>
      <c r="I1723" s="20" t="s">
        <v>259</v>
      </c>
      <c r="J1723" s="11" t="s">
        <v>261</v>
      </c>
      <c r="K1723" s="11" t="s">
        <v>4641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45323</v>
      </c>
      <c r="H1724" s="11">
        <v>10</v>
      </c>
      <c r="I1724" s="20" t="s">
        <v>259</v>
      </c>
      <c r="J1724" s="11" t="s">
        <v>261</v>
      </c>
      <c r="K1724" s="11" t="s">
        <v>4641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45323</v>
      </c>
      <c r="H1725" s="11">
        <v>10</v>
      </c>
      <c r="I1725" s="20" t="s">
        <v>259</v>
      </c>
      <c r="J1725" s="11" t="s">
        <v>261</v>
      </c>
      <c r="K1725" s="11" t="s">
        <v>4641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45323</v>
      </c>
      <c r="H1726" s="11">
        <v>10</v>
      </c>
      <c r="I1726" s="20" t="s">
        <v>259</v>
      </c>
      <c r="J1726" s="11" t="s">
        <v>261</v>
      </c>
      <c r="K1726" s="11" t="s">
        <v>4641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45323</v>
      </c>
      <c r="H1727" s="11">
        <v>10</v>
      </c>
      <c r="I1727" s="20" t="s">
        <v>259</v>
      </c>
      <c r="J1727" s="11" t="s">
        <v>261</v>
      </c>
      <c r="K1727" s="11" t="s">
        <v>4641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45323</v>
      </c>
      <c r="H1728" s="11">
        <v>10</v>
      </c>
      <c r="I1728" s="20" t="s">
        <v>259</v>
      </c>
      <c r="J1728" s="11" t="s">
        <v>261</v>
      </c>
      <c r="K1728" s="11" t="s">
        <v>4641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45323</v>
      </c>
      <c r="H1729" s="11">
        <v>10</v>
      </c>
      <c r="I1729" s="20" t="s">
        <v>259</v>
      </c>
      <c r="J1729" s="11" t="s">
        <v>261</v>
      </c>
      <c r="K1729" s="11" t="s">
        <v>4641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45323</v>
      </c>
      <c r="H1730" s="11">
        <v>10</v>
      </c>
      <c r="I1730" s="20" t="s">
        <v>259</v>
      </c>
      <c r="J1730" s="11" t="s">
        <v>261</v>
      </c>
      <c r="K1730" s="11" t="s">
        <v>4641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45323</v>
      </c>
      <c r="H1731" s="11">
        <v>10</v>
      </c>
      <c r="I1731" s="20" t="s">
        <v>259</v>
      </c>
      <c r="J1731" s="11" t="s">
        <v>261</v>
      </c>
      <c r="K1731" s="11" t="s">
        <v>4641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45323</v>
      </c>
      <c r="H1732" s="11">
        <v>10</v>
      </c>
      <c r="I1732" s="20" t="s">
        <v>259</v>
      </c>
      <c r="J1732" s="11" t="s">
        <v>261</v>
      </c>
      <c r="K1732" s="11" t="s">
        <v>4641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45323</v>
      </c>
      <c r="H1733" s="11">
        <v>10</v>
      </c>
      <c r="I1733" s="20" t="s">
        <v>259</v>
      </c>
      <c r="J1733" s="11" t="s">
        <v>261</v>
      </c>
      <c r="K1733" s="11" t="s">
        <v>4641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45323</v>
      </c>
      <c r="H1734" s="11">
        <v>10</v>
      </c>
      <c r="I1734" s="20" t="s">
        <v>259</v>
      </c>
      <c r="J1734" s="11" t="s">
        <v>261</v>
      </c>
      <c r="K1734" s="11" t="s">
        <v>4641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45323</v>
      </c>
      <c r="H1735" s="11">
        <v>10</v>
      </c>
      <c r="I1735" s="20" t="s">
        <v>259</v>
      </c>
      <c r="J1735" s="11" t="s">
        <v>261</v>
      </c>
      <c r="K1735" s="11" t="s">
        <v>4641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45323</v>
      </c>
      <c r="H1736" s="11">
        <v>10</v>
      </c>
      <c r="I1736" s="20" t="s">
        <v>259</v>
      </c>
      <c r="J1736" s="11" t="s">
        <v>261</v>
      </c>
      <c r="K1736" s="11" t="s">
        <v>4641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45323</v>
      </c>
      <c r="H1737" s="11">
        <v>10</v>
      </c>
      <c r="I1737" s="20" t="s">
        <v>259</v>
      </c>
      <c r="J1737" s="11" t="s">
        <v>261</v>
      </c>
      <c r="K1737" s="11" t="s">
        <v>4641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45323</v>
      </c>
      <c r="H1738" s="11">
        <v>10</v>
      </c>
      <c r="I1738" s="20" t="s">
        <v>259</v>
      </c>
      <c r="J1738" s="11" t="s">
        <v>261</v>
      </c>
      <c r="K1738" s="11" t="s">
        <v>4641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45323</v>
      </c>
      <c r="H1739" s="11">
        <v>10</v>
      </c>
      <c r="I1739" s="20" t="s">
        <v>259</v>
      </c>
      <c r="J1739" s="11" t="s">
        <v>261</v>
      </c>
      <c r="K1739" s="11" t="s">
        <v>4641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45323</v>
      </c>
      <c r="H1740" s="11">
        <v>10</v>
      </c>
      <c r="I1740" s="20" t="s">
        <v>259</v>
      </c>
      <c r="J1740" s="11" t="s">
        <v>261</v>
      </c>
      <c r="K1740" s="11" t="s">
        <v>4641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45323</v>
      </c>
      <c r="H1741" s="11">
        <v>10</v>
      </c>
      <c r="I1741" s="20" t="s">
        <v>259</v>
      </c>
      <c r="J1741" s="11" t="s">
        <v>261</v>
      </c>
      <c r="K1741" s="11" t="s">
        <v>4641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45323</v>
      </c>
      <c r="H1742" s="11">
        <v>10</v>
      </c>
      <c r="I1742" s="20" t="s">
        <v>259</v>
      </c>
      <c r="J1742" s="11" t="s">
        <v>261</v>
      </c>
      <c r="K1742" s="11" t="s">
        <v>4641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45323</v>
      </c>
      <c r="H1743" s="11">
        <v>10</v>
      </c>
      <c r="I1743" s="20" t="s">
        <v>259</v>
      </c>
      <c r="J1743" s="11" t="s">
        <v>261</v>
      </c>
      <c r="K1743" s="11" t="s">
        <v>4641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45323</v>
      </c>
      <c r="H1744" s="11">
        <v>10</v>
      </c>
      <c r="I1744" s="20" t="s">
        <v>259</v>
      </c>
      <c r="J1744" s="11" t="s">
        <v>261</v>
      </c>
      <c r="K1744" s="11" t="s">
        <v>4641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45323</v>
      </c>
      <c r="H1745" s="11">
        <v>10</v>
      </c>
      <c r="I1745" s="20" t="s">
        <v>259</v>
      </c>
      <c r="J1745" s="11" t="s">
        <v>261</v>
      </c>
      <c r="K1745" s="11" t="s">
        <v>4641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45323</v>
      </c>
      <c r="H1746" s="11">
        <v>10</v>
      </c>
      <c r="I1746" s="20" t="s">
        <v>259</v>
      </c>
      <c r="J1746" s="11" t="s">
        <v>261</v>
      </c>
      <c r="K1746" s="11" t="s">
        <v>4641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45323</v>
      </c>
      <c r="H1747" s="11">
        <v>10</v>
      </c>
      <c r="I1747" s="20" t="s">
        <v>259</v>
      </c>
      <c r="J1747" s="11" t="s">
        <v>261</v>
      </c>
      <c r="K1747" s="11" t="s">
        <v>4641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45323</v>
      </c>
      <c r="H1748" s="11">
        <v>10</v>
      </c>
      <c r="I1748" s="20" t="s">
        <v>259</v>
      </c>
      <c r="J1748" s="11" t="s">
        <v>261</v>
      </c>
      <c r="K1748" s="11" t="s">
        <v>4641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45323</v>
      </c>
      <c r="H1749" s="11">
        <v>10</v>
      </c>
      <c r="I1749" s="20" t="s">
        <v>259</v>
      </c>
      <c r="J1749" s="11" t="s">
        <v>261</v>
      </c>
      <c r="K1749" s="11" t="s">
        <v>4641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45323</v>
      </c>
      <c r="H1750" s="11">
        <v>10</v>
      </c>
      <c r="I1750" s="20" t="s">
        <v>259</v>
      </c>
      <c r="J1750" s="11" t="s">
        <v>261</v>
      </c>
      <c r="K1750" s="11" t="s">
        <v>4641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45323</v>
      </c>
      <c r="H1751" s="11">
        <v>10</v>
      </c>
      <c r="I1751" s="20" t="s">
        <v>259</v>
      </c>
      <c r="J1751" s="11" t="s">
        <v>261</v>
      </c>
      <c r="K1751" s="11" t="s">
        <v>4641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45323</v>
      </c>
      <c r="H1752" s="11">
        <v>10</v>
      </c>
      <c r="I1752" s="20" t="s">
        <v>259</v>
      </c>
      <c r="J1752" s="11" t="s">
        <v>261</v>
      </c>
      <c r="K1752" s="11" t="s">
        <v>4641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45323</v>
      </c>
      <c r="H1753" s="11">
        <v>10</v>
      </c>
      <c r="I1753" s="20" t="s">
        <v>259</v>
      </c>
      <c r="J1753" s="11" t="s">
        <v>261</v>
      </c>
      <c r="K1753" s="11" t="s">
        <v>4641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45323</v>
      </c>
      <c r="H1754" s="11">
        <v>10</v>
      </c>
      <c r="I1754" s="20" t="s">
        <v>259</v>
      </c>
      <c r="J1754" s="11" t="s">
        <v>261</v>
      </c>
      <c r="K1754" s="11" t="s">
        <v>4641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45323</v>
      </c>
      <c r="H1755" s="11">
        <v>10</v>
      </c>
      <c r="I1755" s="20" t="s">
        <v>259</v>
      </c>
      <c r="J1755" s="11" t="s">
        <v>261</v>
      </c>
      <c r="K1755" s="11" t="s">
        <v>4641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45323</v>
      </c>
      <c r="H1756" s="11">
        <v>10</v>
      </c>
      <c r="I1756" s="20" t="s">
        <v>259</v>
      </c>
      <c r="J1756" s="11" t="s">
        <v>261</v>
      </c>
      <c r="K1756" s="11" t="s">
        <v>4641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45323</v>
      </c>
      <c r="H1757" s="11">
        <v>10</v>
      </c>
      <c r="I1757" s="20" t="s">
        <v>259</v>
      </c>
      <c r="J1757" s="11" t="s">
        <v>261</v>
      </c>
      <c r="K1757" s="11" t="s">
        <v>4641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45323</v>
      </c>
      <c r="H1758" s="11">
        <v>10</v>
      </c>
      <c r="I1758" s="20" t="s">
        <v>259</v>
      </c>
      <c r="J1758" s="11" t="s">
        <v>261</v>
      </c>
      <c r="K1758" s="11" t="s">
        <v>4641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45323</v>
      </c>
      <c r="H1759" s="11">
        <v>10</v>
      </c>
      <c r="I1759" s="20" t="s">
        <v>259</v>
      </c>
      <c r="J1759" s="11" t="s">
        <v>261</v>
      </c>
      <c r="K1759" s="11" t="s">
        <v>4641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45323</v>
      </c>
      <c r="H1760" s="11">
        <v>10</v>
      </c>
      <c r="I1760" s="20" t="s">
        <v>259</v>
      </c>
      <c r="J1760" s="11" t="s">
        <v>261</v>
      </c>
      <c r="K1760" s="11" t="s">
        <v>4641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45323</v>
      </c>
      <c r="H1761" s="11">
        <v>10</v>
      </c>
      <c r="I1761" s="20" t="s">
        <v>259</v>
      </c>
      <c r="J1761" s="11" t="s">
        <v>261</v>
      </c>
      <c r="K1761" s="11" t="s">
        <v>4641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45323</v>
      </c>
      <c r="H1762" s="11">
        <v>10</v>
      </c>
      <c r="I1762" s="20" t="s">
        <v>259</v>
      </c>
      <c r="J1762" s="11" t="s">
        <v>261</v>
      </c>
      <c r="K1762" s="11" t="s">
        <v>4641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45323</v>
      </c>
      <c r="H1763" s="11">
        <v>10</v>
      </c>
      <c r="I1763" s="20" t="s">
        <v>259</v>
      </c>
      <c r="J1763" s="11" t="s">
        <v>261</v>
      </c>
      <c r="K1763" s="11" t="s">
        <v>4641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45323</v>
      </c>
      <c r="H1764" s="11">
        <v>10</v>
      </c>
      <c r="I1764" s="20" t="s">
        <v>259</v>
      </c>
      <c r="J1764" s="11" t="s">
        <v>261</v>
      </c>
      <c r="K1764" s="11" t="s">
        <v>4641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45323</v>
      </c>
      <c r="H1765" s="11">
        <v>10</v>
      </c>
      <c r="I1765" s="20" t="s">
        <v>259</v>
      </c>
      <c r="J1765" s="11" t="s">
        <v>261</v>
      </c>
      <c r="K1765" s="11" t="s">
        <v>4641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45323</v>
      </c>
      <c r="H1766" s="11">
        <v>10</v>
      </c>
      <c r="I1766" s="20" t="s">
        <v>259</v>
      </c>
      <c r="J1766" s="11" t="s">
        <v>261</v>
      </c>
      <c r="K1766" s="11" t="s">
        <v>4641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45323</v>
      </c>
      <c r="H1767" s="11">
        <v>10</v>
      </c>
      <c r="I1767" s="20" t="s">
        <v>259</v>
      </c>
      <c r="J1767" s="11" t="s">
        <v>261</v>
      </c>
      <c r="K1767" s="11" t="s">
        <v>4641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45323</v>
      </c>
      <c r="H1768" s="11">
        <v>10</v>
      </c>
      <c r="I1768" s="20" t="s">
        <v>259</v>
      </c>
      <c r="J1768" s="11" t="s">
        <v>261</v>
      </c>
      <c r="K1768" s="11" t="s">
        <v>4641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45323</v>
      </c>
      <c r="H1769" s="11">
        <v>10</v>
      </c>
      <c r="I1769" s="20" t="s">
        <v>259</v>
      </c>
      <c r="J1769" s="11" t="s">
        <v>261</v>
      </c>
      <c r="K1769" s="11" t="s">
        <v>4641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45323</v>
      </c>
      <c r="H1770" s="11">
        <v>10</v>
      </c>
      <c r="I1770" s="20" t="s">
        <v>259</v>
      </c>
      <c r="J1770" s="11" t="s">
        <v>261</v>
      </c>
      <c r="K1770" s="11" t="s">
        <v>4641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45323</v>
      </c>
      <c r="H1771" s="11">
        <v>10</v>
      </c>
      <c r="I1771" s="20" t="s">
        <v>259</v>
      </c>
      <c r="J1771" s="11" t="s">
        <v>261</v>
      </c>
      <c r="K1771" s="11" t="s">
        <v>4641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45323</v>
      </c>
      <c r="H1772" s="11">
        <v>10</v>
      </c>
      <c r="I1772" s="20" t="s">
        <v>259</v>
      </c>
      <c r="J1772" s="11" t="s">
        <v>261</v>
      </c>
      <c r="K1772" s="11" t="s">
        <v>4641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45323</v>
      </c>
      <c r="H1773" s="11">
        <v>10</v>
      </c>
      <c r="I1773" s="20" t="s">
        <v>259</v>
      </c>
      <c r="J1773" s="11" t="s">
        <v>261</v>
      </c>
      <c r="K1773" s="11" t="s">
        <v>4641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45323</v>
      </c>
      <c r="H1774" s="11">
        <v>10</v>
      </c>
      <c r="I1774" s="20" t="s">
        <v>259</v>
      </c>
      <c r="J1774" s="11" t="s">
        <v>261</v>
      </c>
      <c r="K1774" s="11" t="s">
        <v>4641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45323</v>
      </c>
      <c r="H1775" s="11">
        <v>10</v>
      </c>
      <c r="I1775" s="20" t="s">
        <v>259</v>
      </c>
      <c r="J1775" s="11" t="s">
        <v>261</v>
      </c>
      <c r="K1775" s="11" t="s">
        <v>4641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45323</v>
      </c>
      <c r="H1776" s="11">
        <v>10</v>
      </c>
      <c r="I1776" s="20" t="s">
        <v>259</v>
      </c>
      <c r="J1776" s="11" t="s">
        <v>261</v>
      </c>
      <c r="K1776" s="11" t="s">
        <v>4641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45323</v>
      </c>
      <c r="H1777" s="11">
        <v>10</v>
      </c>
      <c r="I1777" s="20" t="s">
        <v>259</v>
      </c>
      <c r="J1777" s="11" t="s">
        <v>261</v>
      </c>
      <c r="K1777" s="11" t="s">
        <v>4641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45323</v>
      </c>
      <c r="H1778" s="11">
        <v>10</v>
      </c>
      <c r="I1778" s="20" t="s">
        <v>259</v>
      </c>
      <c r="J1778" s="11" t="s">
        <v>261</v>
      </c>
      <c r="K1778" s="11" t="s">
        <v>4641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45323</v>
      </c>
      <c r="H1779" s="11">
        <v>10</v>
      </c>
      <c r="I1779" s="20" t="s">
        <v>259</v>
      </c>
      <c r="J1779" s="11" t="s">
        <v>261</v>
      </c>
      <c r="K1779" s="11" t="s">
        <v>4641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45323</v>
      </c>
      <c r="H1780" s="11">
        <v>10</v>
      </c>
      <c r="I1780" s="20" t="s">
        <v>259</v>
      </c>
      <c r="J1780" s="11" t="s">
        <v>261</v>
      </c>
      <c r="K1780" s="11" t="s">
        <v>4641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45323</v>
      </c>
      <c r="H1781" s="11">
        <v>10</v>
      </c>
      <c r="I1781" s="20" t="s">
        <v>259</v>
      </c>
      <c r="J1781" s="11" t="s">
        <v>261</v>
      </c>
      <c r="K1781" s="11" t="s">
        <v>4641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45323</v>
      </c>
      <c r="H1782" s="11">
        <v>10</v>
      </c>
      <c r="I1782" s="20" t="s">
        <v>259</v>
      </c>
      <c r="J1782" s="11" t="s">
        <v>261</v>
      </c>
      <c r="K1782" s="11" t="s">
        <v>4641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45323</v>
      </c>
      <c r="H1783" s="11">
        <v>10</v>
      </c>
      <c r="I1783" s="20" t="s">
        <v>259</v>
      </c>
      <c r="J1783" s="11" t="s">
        <v>261</v>
      </c>
      <c r="K1783" s="11" t="s">
        <v>4641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45323</v>
      </c>
      <c r="H1784" s="11">
        <v>10</v>
      </c>
      <c r="I1784" s="20" t="s">
        <v>259</v>
      </c>
      <c r="J1784" s="11" t="s">
        <v>261</v>
      </c>
      <c r="K1784" s="11" t="s">
        <v>4641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45323</v>
      </c>
      <c r="H1785" s="11">
        <v>10</v>
      </c>
      <c r="I1785" s="20" t="s">
        <v>259</v>
      </c>
      <c r="J1785" s="11" t="s">
        <v>261</v>
      </c>
      <c r="K1785" s="11" t="s">
        <v>4641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45323</v>
      </c>
      <c r="H1786" s="11">
        <v>10</v>
      </c>
      <c r="I1786" s="20" t="s">
        <v>259</v>
      </c>
      <c r="J1786" s="11" t="s">
        <v>261</v>
      </c>
      <c r="K1786" s="11" t="s">
        <v>4641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45323</v>
      </c>
      <c r="H1787" s="11">
        <v>10</v>
      </c>
      <c r="I1787" s="20" t="s">
        <v>259</v>
      </c>
      <c r="J1787" s="11" t="s">
        <v>261</v>
      </c>
      <c r="K1787" s="11" t="s">
        <v>4641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45323</v>
      </c>
      <c r="H1788" s="11">
        <v>10</v>
      </c>
      <c r="I1788" s="20" t="s">
        <v>259</v>
      </c>
      <c r="J1788" s="11" t="s">
        <v>261</v>
      </c>
      <c r="K1788" s="11" t="s">
        <v>4641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45323</v>
      </c>
      <c r="H1789" s="11">
        <v>10</v>
      </c>
      <c r="I1789" s="20" t="s">
        <v>259</v>
      </c>
      <c r="J1789" s="11" t="s">
        <v>261</v>
      </c>
      <c r="K1789" s="11" t="s">
        <v>4641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45323</v>
      </c>
      <c r="H1790" s="11">
        <v>10</v>
      </c>
      <c r="I1790" s="20" t="s">
        <v>259</v>
      </c>
      <c r="J1790" s="11" t="s">
        <v>261</v>
      </c>
      <c r="K1790" s="11" t="s">
        <v>4641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45323</v>
      </c>
      <c r="H1791" s="11">
        <v>10</v>
      </c>
      <c r="I1791" s="20" t="s">
        <v>259</v>
      </c>
      <c r="J1791" s="11" t="s">
        <v>261</v>
      </c>
      <c r="K1791" s="11" t="s">
        <v>4641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45323</v>
      </c>
      <c r="H1792" s="11">
        <v>10</v>
      </c>
      <c r="I1792" s="20" t="s">
        <v>259</v>
      </c>
      <c r="J1792" s="11" t="s">
        <v>261</v>
      </c>
      <c r="K1792" s="11" t="s">
        <v>4641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45323</v>
      </c>
      <c r="H1793" s="11">
        <v>10</v>
      </c>
      <c r="I1793" s="20" t="s">
        <v>259</v>
      </c>
      <c r="J1793" s="11" t="s">
        <v>261</v>
      </c>
      <c r="K1793" s="11" t="s">
        <v>4641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45323</v>
      </c>
      <c r="H1794" s="11">
        <v>10</v>
      </c>
      <c r="I1794" s="20" t="s">
        <v>259</v>
      </c>
      <c r="J1794" s="11" t="s">
        <v>261</v>
      </c>
      <c r="K1794" s="11" t="s">
        <v>4641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45323</v>
      </c>
      <c r="H1795" s="11">
        <v>10</v>
      </c>
      <c r="I1795" s="20" t="s">
        <v>259</v>
      </c>
      <c r="J1795" s="11" t="s">
        <v>261</v>
      </c>
      <c r="K1795" s="11" t="s">
        <v>4641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45323</v>
      </c>
      <c r="H1796" s="11">
        <v>10</v>
      </c>
      <c r="I1796" s="20" t="s">
        <v>259</v>
      </c>
      <c r="J1796" s="11" t="s">
        <v>261</v>
      </c>
      <c r="K1796" s="11" t="s">
        <v>4641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45323</v>
      </c>
      <c r="H1797" s="11">
        <v>10</v>
      </c>
      <c r="I1797" s="20" t="s">
        <v>259</v>
      </c>
      <c r="J1797" s="11" t="s">
        <v>261</v>
      </c>
      <c r="K1797" s="11" t="s">
        <v>4641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45323</v>
      </c>
      <c r="H1798" s="11">
        <v>10</v>
      </c>
      <c r="I1798" s="20" t="s">
        <v>259</v>
      </c>
      <c r="J1798" s="11" t="s">
        <v>261</v>
      </c>
      <c r="K1798" s="11" t="s">
        <v>4641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45323</v>
      </c>
      <c r="H1799" s="11">
        <v>10</v>
      </c>
      <c r="I1799" s="20" t="s">
        <v>259</v>
      </c>
      <c r="J1799" s="11" t="s">
        <v>261</v>
      </c>
      <c r="K1799" s="11" t="s">
        <v>4641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45323</v>
      </c>
      <c r="H1800" s="11">
        <v>10</v>
      </c>
      <c r="I1800" s="20" t="s">
        <v>259</v>
      </c>
      <c r="J1800" s="11" t="s">
        <v>261</v>
      </c>
      <c r="K1800" s="11" t="s">
        <v>4641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45323</v>
      </c>
      <c r="H1801" s="11">
        <v>10</v>
      </c>
      <c r="I1801" s="20" t="s">
        <v>259</v>
      </c>
      <c r="J1801" s="11" t="s">
        <v>261</v>
      </c>
      <c r="K1801" s="11" t="s">
        <v>4641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45323</v>
      </c>
      <c r="H1802" s="11">
        <v>10</v>
      </c>
      <c r="I1802" s="20" t="s">
        <v>259</v>
      </c>
      <c r="J1802" s="11" t="s">
        <v>261</v>
      </c>
      <c r="K1802" s="11" t="s">
        <v>4641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45323</v>
      </c>
      <c r="H1803" s="11">
        <v>10</v>
      </c>
      <c r="I1803" s="20" t="s">
        <v>259</v>
      </c>
      <c r="J1803" s="11" t="s">
        <v>261</v>
      </c>
      <c r="K1803" s="11" t="s">
        <v>4641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45323</v>
      </c>
      <c r="H1804" s="11">
        <v>10</v>
      </c>
      <c r="I1804" s="20" t="s">
        <v>259</v>
      </c>
      <c r="J1804" s="11" t="s">
        <v>261</v>
      </c>
      <c r="K1804" s="11" t="s">
        <v>4641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45323</v>
      </c>
      <c r="H1805" s="11">
        <v>10</v>
      </c>
      <c r="I1805" s="20" t="s">
        <v>259</v>
      </c>
      <c r="J1805" s="11" t="s">
        <v>261</v>
      </c>
      <c r="K1805" s="11" t="s">
        <v>4641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45323</v>
      </c>
      <c r="H1806" s="11">
        <v>10</v>
      </c>
      <c r="I1806" s="20" t="s">
        <v>259</v>
      </c>
      <c r="J1806" s="11" t="s">
        <v>261</v>
      </c>
      <c r="K1806" s="11" t="s">
        <v>4641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45323</v>
      </c>
      <c r="H1807" s="11">
        <v>10</v>
      </c>
      <c r="I1807" s="20" t="s">
        <v>259</v>
      </c>
      <c r="J1807" s="11" t="s">
        <v>261</v>
      </c>
      <c r="K1807" s="11" t="s">
        <v>4641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45323</v>
      </c>
      <c r="H1808" s="11">
        <v>10</v>
      </c>
      <c r="I1808" s="20" t="s">
        <v>259</v>
      </c>
      <c r="J1808" s="11" t="s">
        <v>261</v>
      </c>
      <c r="K1808" s="11" t="s">
        <v>4641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45323</v>
      </c>
      <c r="H1809" s="11">
        <v>10</v>
      </c>
      <c r="I1809" s="20" t="s">
        <v>259</v>
      </c>
      <c r="J1809" s="11" t="s">
        <v>261</v>
      </c>
      <c r="K1809" s="11" t="s">
        <v>4641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45323</v>
      </c>
      <c r="H1810" s="11">
        <v>10</v>
      </c>
      <c r="I1810" s="20" t="s">
        <v>259</v>
      </c>
      <c r="J1810" s="11" t="s">
        <v>261</v>
      </c>
      <c r="K1810" s="11" t="s">
        <v>4641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45323</v>
      </c>
      <c r="H1811" s="11">
        <v>10</v>
      </c>
      <c r="I1811" s="20" t="s">
        <v>259</v>
      </c>
      <c r="J1811" s="11" t="s">
        <v>261</v>
      </c>
      <c r="K1811" s="11" t="s">
        <v>4641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45323</v>
      </c>
      <c r="H1812" s="11">
        <v>10</v>
      </c>
      <c r="I1812" s="20" t="s">
        <v>259</v>
      </c>
      <c r="J1812" s="11" t="s">
        <v>261</v>
      </c>
      <c r="K1812" s="11" t="s">
        <v>4641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45323</v>
      </c>
      <c r="H1813" s="11">
        <v>10</v>
      </c>
      <c r="I1813" s="20" t="s">
        <v>259</v>
      </c>
      <c r="J1813" s="11" t="s">
        <v>261</v>
      </c>
      <c r="K1813" s="11" t="s">
        <v>4641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45323</v>
      </c>
      <c r="H1814" s="11">
        <v>10</v>
      </c>
      <c r="I1814" s="20" t="s">
        <v>259</v>
      </c>
      <c r="J1814" s="11" t="s">
        <v>261</v>
      </c>
      <c r="K1814" s="11" t="s">
        <v>4641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45323</v>
      </c>
      <c r="H1815" s="11">
        <v>10</v>
      </c>
      <c r="I1815" s="20" t="s">
        <v>259</v>
      </c>
      <c r="J1815" s="11" t="s">
        <v>261</v>
      </c>
      <c r="K1815" s="11" t="s">
        <v>4641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45323</v>
      </c>
      <c r="H1816" s="11">
        <v>10</v>
      </c>
      <c r="I1816" s="20" t="s">
        <v>259</v>
      </c>
      <c r="J1816" s="11" t="s">
        <v>261</v>
      </c>
      <c r="K1816" s="11" t="s">
        <v>4641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45323</v>
      </c>
      <c r="H1817" s="11">
        <v>10</v>
      </c>
      <c r="I1817" s="20" t="s">
        <v>259</v>
      </c>
      <c r="J1817" s="11" t="s">
        <v>261</v>
      </c>
      <c r="K1817" s="11" t="s">
        <v>4641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45323</v>
      </c>
      <c r="H1818" s="11">
        <v>10</v>
      </c>
      <c r="I1818" s="20" t="s">
        <v>259</v>
      </c>
      <c r="J1818" s="11" t="s">
        <v>261</v>
      </c>
      <c r="K1818" s="11" t="s">
        <v>4641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45323</v>
      </c>
      <c r="H1819" s="11">
        <v>10</v>
      </c>
      <c r="I1819" s="20" t="s">
        <v>259</v>
      </c>
      <c r="J1819" s="11" t="s">
        <v>261</v>
      </c>
      <c r="K1819" s="11" t="s">
        <v>4641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45323</v>
      </c>
      <c r="H1820" s="11">
        <v>10</v>
      </c>
      <c r="I1820" s="20" t="s">
        <v>259</v>
      </c>
      <c r="J1820" s="11" t="s">
        <v>261</v>
      </c>
      <c r="K1820" s="11" t="s">
        <v>4641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45323</v>
      </c>
      <c r="H1821" s="11">
        <v>10</v>
      </c>
      <c r="I1821" s="20" t="s">
        <v>259</v>
      </c>
      <c r="J1821" s="11" t="s">
        <v>261</v>
      </c>
      <c r="K1821" s="11" t="s">
        <v>4641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45323</v>
      </c>
      <c r="H1822" s="11">
        <v>10</v>
      </c>
      <c r="I1822" s="20" t="s">
        <v>259</v>
      </c>
      <c r="J1822" s="11" t="s">
        <v>261</v>
      </c>
      <c r="K1822" s="11" t="s">
        <v>4641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45323</v>
      </c>
      <c r="H1823" s="11">
        <v>10</v>
      </c>
      <c r="I1823" s="20" t="s">
        <v>259</v>
      </c>
      <c r="J1823" s="11" t="s">
        <v>261</v>
      </c>
      <c r="K1823" s="11" t="s">
        <v>4641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45323</v>
      </c>
      <c r="H1824" s="11">
        <v>10</v>
      </c>
      <c r="I1824" s="20" t="s">
        <v>259</v>
      </c>
      <c r="J1824" s="11" t="s">
        <v>261</v>
      </c>
      <c r="K1824" s="11" t="s">
        <v>4641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45323</v>
      </c>
      <c r="H1825" s="11">
        <v>10</v>
      </c>
      <c r="I1825" s="20" t="s">
        <v>259</v>
      </c>
      <c r="J1825" s="11" t="s">
        <v>261</v>
      </c>
      <c r="K1825" s="11" t="s">
        <v>4641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45323</v>
      </c>
      <c r="H1826" s="11">
        <v>10</v>
      </c>
      <c r="I1826" s="20" t="s">
        <v>259</v>
      </c>
      <c r="J1826" s="11" t="s">
        <v>261</v>
      </c>
      <c r="K1826" s="11" t="s">
        <v>4641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45323</v>
      </c>
      <c r="H1827" s="11">
        <v>10</v>
      </c>
      <c r="I1827" s="20" t="s">
        <v>259</v>
      </c>
      <c r="J1827" s="11" t="s">
        <v>261</v>
      </c>
      <c r="K1827" s="11" t="s">
        <v>4641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45323</v>
      </c>
      <c r="H1828" s="11">
        <v>10</v>
      </c>
      <c r="I1828" s="20" t="s">
        <v>259</v>
      </c>
      <c r="J1828" s="11" t="s">
        <v>261</v>
      </c>
      <c r="K1828" s="11" t="s">
        <v>4641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45323</v>
      </c>
      <c r="H1829" s="11">
        <v>10</v>
      </c>
      <c r="I1829" s="20" t="s">
        <v>259</v>
      </c>
      <c r="J1829" s="11" t="s">
        <v>261</v>
      </c>
      <c r="K1829" s="11" t="s">
        <v>4641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45323</v>
      </c>
      <c r="H1830" s="11">
        <v>10</v>
      </c>
      <c r="I1830" s="20" t="s">
        <v>259</v>
      </c>
      <c r="J1830" s="11" t="s">
        <v>261</v>
      </c>
      <c r="K1830" s="11" t="s">
        <v>4641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45323</v>
      </c>
      <c r="H1831" s="11">
        <v>10</v>
      </c>
      <c r="I1831" s="20" t="s">
        <v>259</v>
      </c>
      <c r="J1831" s="11" t="s">
        <v>261</v>
      </c>
      <c r="K1831" s="11" t="s">
        <v>4641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45323</v>
      </c>
      <c r="H1832" s="11">
        <v>10</v>
      </c>
      <c r="I1832" s="20" t="s">
        <v>259</v>
      </c>
      <c r="J1832" s="11" t="s">
        <v>261</v>
      </c>
      <c r="K1832" s="11" t="s">
        <v>4641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45323</v>
      </c>
      <c r="H1833" s="11">
        <v>10</v>
      </c>
      <c r="I1833" s="20" t="s">
        <v>259</v>
      </c>
      <c r="J1833" s="11" t="s">
        <v>261</v>
      </c>
      <c r="K1833" s="11" t="s">
        <v>4641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45323</v>
      </c>
      <c r="H1834" s="11">
        <v>10</v>
      </c>
      <c r="I1834" s="20" t="s">
        <v>259</v>
      </c>
      <c r="J1834" s="11" t="s">
        <v>261</v>
      </c>
      <c r="K1834" s="11" t="s">
        <v>4641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45323</v>
      </c>
      <c r="H1835" s="11">
        <v>10</v>
      </c>
      <c r="I1835" s="20" t="s">
        <v>259</v>
      </c>
      <c r="J1835" s="11" t="s">
        <v>261</v>
      </c>
      <c r="K1835" s="11" t="s">
        <v>4641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45323</v>
      </c>
      <c r="H1836" s="11">
        <v>10</v>
      </c>
      <c r="I1836" s="20" t="s">
        <v>259</v>
      </c>
      <c r="J1836" s="11" t="s">
        <v>261</v>
      </c>
      <c r="K1836" s="11" t="s">
        <v>4641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45323</v>
      </c>
      <c r="H1837" s="11">
        <v>10</v>
      </c>
      <c r="I1837" s="20" t="s">
        <v>259</v>
      </c>
      <c r="J1837" s="11" t="s">
        <v>261</v>
      </c>
      <c r="K1837" s="11" t="s">
        <v>4641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45323</v>
      </c>
      <c r="H1838" s="11">
        <v>10</v>
      </c>
      <c r="I1838" s="20" t="s">
        <v>259</v>
      </c>
      <c r="J1838" s="11" t="s">
        <v>261</v>
      </c>
      <c r="K1838" s="11" t="s">
        <v>4641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45323</v>
      </c>
      <c r="H1839" s="11">
        <v>10</v>
      </c>
      <c r="I1839" s="20" t="s">
        <v>259</v>
      </c>
      <c r="J1839" s="11" t="s">
        <v>261</v>
      </c>
      <c r="K1839" s="11" t="s">
        <v>4641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45323</v>
      </c>
      <c r="H1840" s="11">
        <v>10</v>
      </c>
      <c r="I1840" s="20" t="s">
        <v>259</v>
      </c>
      <c r="J1840" s="11" t="s">
        <v>261</v>
      </c>
      <c r="K1840" s="11" t="s">
        <v>4641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45323</v>
      </c>
      <c r="H1841" s="11">
        <v>10</v>
      </c>
      <c r="I1841" s="20" t="s">
        <v>259</v>
      </c>
      <c r="J1841" s="11" t="s">
        <v>261</v>
      </c>
      <c r="K1841" s="11" t="s">
        <v>4641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45323</v>
      </c>
      <c r="H1842" s="11">
        <v>10</v>
      </c>
      <c r="I1842" s="20" t="s">
        <v>259</v>
      </c>
      <c r="J1842" s="11" t="s">
        <v>261</v>
      </c>
      <c r="K1842" s="11" t="s">
        <v>4641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45323</v>
      </c>
      <c r="H1843" s="11">
        <v>10</v>
      </c>
      <c r="I1843" s="20" t="s">
        <v>259</v>
      </c>
      <c r="J1843" s="11" t="s">
        <v>261</v>
      </c>
      <c r="K1843" s="11" t="s">
        <v>4641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45323</v>
      </c>
      <c r="H1844" s="11">
        <v>10</v>
      </c>
      <c r="I1844" s="20" t="s">
        <v>259</v>
      </c>
      <c r="J1844" s="11" t="s">
        <v>261</v>
      </c>
      <c r="K1844" s="11" t="s">
        <v>4641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45323</v>
      </c>
      <c r="H1845" s="11">
        <v>10</v>
      </c>
      <c r="I1845" s="20" t="s">
        <v>259</v>
      </c>
      <c r="J1845" s="11" t="s">
        <v>261</v>
      </c>
      <c r="K1845" s="11" t="s">
        <v>4641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45323</v>
      </c>
      <c r="H1846" s="11">
        <v>10</v>
      </c>
      <c r="I1846" s="20" t="s">
        <v>259</v>
      </c>
      <c r="J1846" s="11" t="s">
        <v>261</v>
      </c>
      <c r="K1846" s="11" t="s">
        <v>4641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45323</v>
      </c>
      <c r="H1847" s="11">
        <v>10</v>
      </c>
      <c r="I1847" s="20" t="s">
        <v>259</v>
      </c>
      <c r="J1847" s="11" t="s">
        <v>261</v>
      </c>
      <c r="K1847" s="11" t="s">
        <v>4641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45323</v>
      </c>
      <c r="H1848" s="11">
        <v>10</v>
      </c>
      <c r="I1848" s="20" t="s">
        <v>259</v>
      </c>
      <c r="J1848" s="11" t="s">
        <v>261</v>
      </c>
      <c r="K1848" s="11" t="s">
        <v>4641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45323</v>
      </c>
      <c r="H1849" s="11">
        <v>10</v>
      </c>
      <c r="I1849" s="20" t="s">
        <v>259</v>
      </c>
      <c r="J1849" s="11" t="s">
        <v>261</v>
      </c>
      <c r="K1849" s="11" t="s">
        <v>4641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45323</v>
      </c>
      <c r="H1850" s="11">
        <v>10</v>
      </c>
      <c r="I1850" s="20" t="s">
        <v>259</v>
      </c>
      <c r="J1850" s="11" t="s">
        <v>261</v>
      </c>
      <c r="K1850" s="11" t="s">
        <v>4641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45323</v>
      </c>
      <c r="H1851" s="11">
        <v>10</v>
      </c>
      <c r="I1851" s="20" t="s">
        <v>259</v>
      </c>
      <c r="J1851" s="11" t="s">
        <v>261</v>
      </c>
      <c r="K1851" s="11" t="s">
        <v>4641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45323</v>
      </c>
      <c r="H1852" s="11">
        <v>10</v>
      </c>
      <c r="I1852" s="20" t="s">
        <v>259</v>
      </c>
      <c r="J1852" s="11" t="s">
        <v>261</v>
      </c>
      <c r="K1852" s="11" t="s">
        <v>4641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45323</v>
      </c>
      <c r="H1853" s="11">
        <v>10</v>
      </c>
      <c r="I1853" s="20" t="s">
        <v>259</v>
      </c>
      <c r="J1853" s="11" t="s">
        <v>261</v>
      </c>
      <c r="K1853" s="11" t="s">
        <v>4641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45323</v>
      </c>
      <c r="H1854" s="11">
        <v>10</v>
      </c>
      <c r="I1854" s="20" t="s">
        <v>259</v>
      </c>
      <c r="J1854" s="11" t="s">
        <v>261</v>
      </c>
      <c r="K1854" s="11" t="s">
        <v>4641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45323</v>
      </c>
      <c r="H1855" s="11">
        <v>10</v>
      </c>
      <c r="I1855" s="20" t="s">
        <v>259</v>
      </c>
      <c r="J1855" s="11" t="s">
        <v>261</v>
      </c>
      <c r="K1855" s="11" t="s">
        <v>4641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45323</v>
      </c>
      <c r="H1856" s="11">
        <v>10</v>
      </c>
      <c r="I1856" s="20" t="s">
        <v>259</v>
      </c>
      <c r="J1856" s="11" t="s">
        <v>261</v>
      </c>
      <c r="K1856" s="11" t="s">
        <v>4641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45323</v>
      </c>
      <c r="H1857" s="11">
        <v>10</v>
      </c>
      <c r="I1857" s="20" t="s">
        <v>259</v>
      </c>
      <c r="J1857" s="11" t="s">
        <v>261</v>
      </c>
      <c r="K1857" s="11" t="s">
        <v>4641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45323</v>
      </c>
      <c r="H1858" s="11">
        <v>10</v>
      </c>
      <c r="I1858" s="20" t="s">
        <v>259</v>
      </c>
      <c r="J1858" s="11" t="s">
        <v>261</v>
      </c>
      <c r="K1858" s="11" t="s">
        <v>4641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45323</v>
      </c>
      <c r="H1859" s="11">
        <v>10</v>
      </c>
      <c r="I1859" s="20" t="s">
        <v>259</v>
      </c>
      <c r="J1859" s="11" t="s">
        <v>261</v>
      </c>
      <c r="K1859" s="11" t="s">
        <v>4641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45323</v>
      </c>
      <c r="H1860" s="11">
        <v>10</v>
      </c>
      <c r="I1860" s="20" t="s">
        <v>259</v>
      </c>
      <c r="J1860" s="11" t="s">
        <v>261</v>
      </c>
      <c r="K1860" s="11" t="s">
        <v>4641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45323</v>
      </c>
      <c r="H1861" s="11">
        <v>10</v>
      </c>
      <c r="I1861" s="20" t="s">
        <v>259</v>
      </c>
      <c r="J1861" s="11" t="s">
        <v>261</v>
      </c>
      <c r="K1861" s="11" t="s">
        <v>4641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45323</v>
      </c>
      <c r="H1862" s="11">
        <v>10</v>
      </c>
      <c r="I1862" s="20" t="s">
        <v>259</v>
      </c>
      <c r="J1862" s="11" t="s">
        <v>261</v>
      </c>
      <c r="K1862" s="11" t="s">
        <v>4641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45323</v>
      </c>
      <c r="H1863" s="11">
        <v>10</v>
      </c>
      <c r="I1863" s="20" t="s">
        <v>259</v>
      </c>
      <c r="J1863" s="11" t="s">
        <v>261</v>
      </c>
      <c r="K1863" s="11" t="s">
        <v>4641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45323</v>
      </c>
      <c r="H1864" s="11">
        <v>10</v>
      </c>
      <c r="I1864" s="20" t="s">
        <v>259</v>
      </c>
      <c r="J1864" s="11" t="s">
        <v>261</v>
      </c>
      <c r="K1864" s="11" t="s">
        <v>4641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45323</v>
      </c>
      <c r="H1865" s="11">
        <v>10</v>
      </c>
      <c r="I1865" s="20" t="s">
        <v>259</v>
      </c>
      <c r="J1865" s="11" t="s">
        <v>261</v>
      </c>
      <c r="K1865" s="11" t="s">
        <v>4641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45323</v>
      </c>
      <c r="H1866" s="11">
        <v>10</v>
      </c>
      <c r="I1866" s="20" t="s">
        <v>259</v>
      </c>
      <c r="J1866" s="11" t="s">
        <v>261</v>
      </c>
      <c r="K1866" s="11" t="s">
        <v>4641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45323</v>
      </c>
      <c r="H1867" s="11">
        <v>10</v>
      </c>
      <c r="I1867" s="20" t="s">
        <v>259</v>
      </c>
      <c r="J1867" s="11" t="s">
        <v>261</v>
      </c>
      <c r="K1867" s="11" t="s">
        <v>4641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45323</v>
      </c>
      <c r="H1868" s="11">
        <v>10</v>
      </c>
      <c r="I1868" s="20" t="s">
        <v>259</v>
      </c>
      <c r="J1868" s="11" t="s">
        <v>261</v>
      </c>
      <c r="K1868" s="11" t="s">
        <v>4641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45323</v>
      </c>
      <c r="H1869" s="11">
        <v>10</v>
      </c>
      <c r="I1869" s="20" t="s">
        <v>259</v>
      </c>
      <c r="J1869" s="11" t="s">
        <v>261</v>
      </c>
      <c r="K1869" s="11" t="s">
        <v>4641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45323</v>
      </c>
      <c r="H1870" s="11">
        <v>10</v>
      </c>
      <c r="I1870" s="20" t="s">
        <v>259</v>
      </c>
      <c r="J1870" s="11" t="s">
        <v>261</v>
      </c>
      <c r="K1870" s="11" t="s">
        <v>4641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45323</v>
      </c>
      <c r="H1871" s="11">
        <v>10</v>
      </c>
      <c r="I1871" s="20" t="s">
        <v>259</v>
      </c>
      <c r="J1871" s="11" t="s">
        <v>261</v>
      </c>
      <c r="K1871" s="11" t="s">
        <v>4641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45323</v>
      </c>
      <c r="H1872" s="11">
        <v>10</v>
      </c>
      <c r="I1872" s="20" t="s">
        <v>259</v>
      </c>
      <c r="J1872" s="11" t="s">
        <v>261</v>
      </c>
      <c r="K1872" s="11" t="s">
        <v>4641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45323</v>
      </c>
      <c r="H1873" s="11">
        <v>10</v>
      </c>
      <c r="I1873" s="20" t="s">
        <v>259</v>
      </c>
      <c r="J1873" s="11" t="s">
        <v>261</v>
      </c>
      <c r="K1873" s="11" t="s">
        <v>4641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45323</v>
      </c>
      <c r="H1874" s="11">
        <v>10</v>
      </c>
      <c r="I1874" s="20" t="s">
        <v>259</v>
      </c>
      <c r="J1874" s="11" t="s">
        <v>261</v>
      </c>
      <c r="K1874" s="11" t="s">
        <v>4641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45323</v>
      </c>
      <c r="H1875" s="11">
        <v>10</v>
      </c>
      <c r="I1875" s="20" t="s">
        <v>259</v>
      </c>
      <c r="J1875" s="11" t="s">
        <v>261</v>
      </c>
      <c r="K1875" s="11" t="s">
        <v>4641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45323</v>
      </c>
      <c r="H1876" s="11">
        <v>10</v>
      </c>
      <c r="I1876" s="20" t="s">
        <v>259</v>
      </c>
      <c r="J1876" s="11" t="s">
        <v>261</v>
      </c>
      <c r="K1876" s="11" t="s">
        <v>4641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45323</v>
      </c>
      <c r="H1877" s="11">
        <v>10</v>
      </c>
      <c r="I1877" s="20" t="s">
        <v>259</v>
      </c>
      <c r="J1877" s="11" t="s">
        <v>261</v>
      </c>
      <c r="K1877" s="11" t="s">
        <v>4641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45323</v>
      </c>
      <c r="H1878" s="11">
        <v>10</v>
      </c>
      <c r="I1878" s="20" t="s">
        <v>259</v>
      </c>
      <c r="J1878" s="11" t="s">
        <v>261</v>
      </c>
      <c r="K1878" s="11" t="s">
        <v>4641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45323</v>
      </c>
      <c r="H1879" s="11">
        <v>10</v>
      </c>
      <c r="I1879" s="20" t="s">
        <v>259</v>
      </c>
      <c r="J1879" s="11" t="s">
        <v>261</v>
      </c>
      <c r="K1879" s="11" t="s">
        <v>4641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45323</v>
      </c>
      <c r="H1880" s="11">
        <v>10</v>
      </c>
      <c r="I1880" s="20" t="s">
        <v>259</v>
      </c>
      <c r="J1880" s="11" t="s">
        <v>261</v>
      </c>
      <c r="K1880" s="11" t="s">
        <v>4641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45323</v>
      </c>
      <c r="H1881" s="11">
        <v>10</v>
      </c>
      <c r="I1881" s="20" t="s">
        <v>259</v>
      </c>
      <c r="J1881" s="11" t="s">
        <v>261</v>
      </c>
      <c r="K1881" s="11" t="s">
        <v>4641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45323</v>
      </c>
      <c r="H1882" s="11">
        <v>10</v>
      </c>
      <c r="I1882" s="20" t="s">
        <v>259</v>
      </c>
      <c r="J1882" s="11" t="s">
        <v>261</v>
      </c>
      <c r="K1882" s="11" t="s">
        <v>4641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45323</v>
      </c>
      <c r="H1883" s="11">
        <v>10</v>
      </c>
      <c r="I1883" s="20" t="s">
        <v>259</v>
      </c>
      <c r="J1883" s="11" t="s">
        <v>261</v>
      </c>
      <c r="K1883" s="11" t="s">
        <v>4641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45323</v>
      </c>
      <c r="H1884" s="11">
        <v>10</v>
      </c>
      <c r="I1884" s="20" t="s">
        <v>259</v>
      </c>
      <c r="J1884" s="11" t="s">
        <v>261</v>
      </c>
      <c r="K1884" s="11" t="s">
        <v>4641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45323</v>
      </c>
      <c r="H1885" s="11">
        <v>10</v>
      </c>
      <c r="I1885" s="20" t="s">
        <v>259</v>
      </c>
      <c r="J1885" s="11" t="s">
        <v>261</v>
      </c>
      <c r="K1885" s="11" t="s">
        <v>4641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45323</v>
      </c>
      <c r="H1886" s="11">
        <v>10</v>
      </c>
      <c r="I1886" s="20" t="s">
        <v>259</v>
      </c>
      <c r="J1886" s="11" t="s">
        <v>261</v>
      </c>
      <c r="K1886" s="11" t="s">
        <v>4641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45323</v>
      </c>
      <c r="H1887" s="11">
        <v>10</v>
      </c>
      <c r="I1887" s="20" t="s">
        <v>259</v>
      </c>
      <c r="J1887" s="11" t="s">
        <v>261</v>
      </c>
      <c r="K1887" s="11" t="s">
        <v>4641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45323</v>
      </c>
      <c r="H1888" s="11">
        <v>10</v>
      </c>
      <c r="I1888" s="20" t="s">
        <v>259</v>
      </c>
      <c r="J1888" s="11" t="s">
        <v>261</v>
      </c>
      <c r="K1888" s="11" t="s">
        <v>4641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45323</v>
      </c>
      <c r="H1889" s="11">
        <v>10</v>
      </c>
      <c r="I1889" s="20" t="s">
        <v>259</v>
      </c>
      <c r="J1889" s="11" t="s">
        <v>261</v>
      </c>
      <c r="K1889" s="11" t="s">
        <v>4641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45323</v>
      </c>
      <c r="H1890" s="11">
        <v>10</v>
      </c>
      <c r="I1890" s="20" t="s">
        <v>259</v>
      </c>
      <c r="J1890" s="11" t="s">
        <v>261</v>
      </c>
      <c r="K1890" s="11" t="s">
        <v>4641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45323</v>
      </c>
      <c r="H1891" s="11">
        <v>10</v>
      </c>
      <c r="I1891" s="20" t="s">
        <v>259</v>
      </c>
      <c r="J1891" s="11" t="s">
        <v>261</v>
      </c>
      <c r="K1891" s="11" t="s">
        <v>4641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45323</v>
      </c>
      <c r="H1892" s="11">
        <v>10</v>
      </c>
      <c r="I1892" s="20" t="s">
        <v>259</v>
      </c>
      <c r="J1892" s="11" t="s">
        <v>261</v>
      </c>
      <c r="K1892" s="11" t="s">
        <v>4641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45323</v>
      </c>
      <c r="H1893" s="11">
        <v>10</v>
      </c>
      <c r="I1893" s="20" t="s">
        <v>259</v>
      </c>
      <c r="J1893" s="11" t="s">
        <v>261</v>
      </c>
      <c r="K1893" s="11" t="s">
        <v>4641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45323</v>
      </c>
      <c r="H1894" s="11">
        <v>10</v>
      </c>
      <c r="I1894" s="20" t="s">
        <v>259</v>
      </c>
      <c r="J1894" s="11" t="s">
        <v>261</v>
      </c>
      <c r="K1894" s="11" t="s">
        <v>4641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45323</v>
      </c>
      <c r="H1895" s="11">
        <v>10</v>
      </c>
      <c r="I1895" s="20" t="s">
        <v>259</v>
      </c>
      <c r="J1895" s="11" t="s">
        <v>261</v>
      </c>
      <c r="K1895" s="11" t="s">
        <v>4641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45323</v>
      </c>
      <c r="H1896" s="11">
        <v>10</v>
      </c>
      <c r="I1896" s="20" t="s">
        <v>259</v>
      </c>
      <c r="J1896" s="11" t="s">
        <v>261</v>
      </c>
      <c r="K1896" s="11" t="s">
        <v>4641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45323</v>
      </c>
      <c r="H1897" s="11">
        <v>10</v>
      </c>
      <c r="I1897" s="20" t="s">
        <v>259</v>
      </c>
      <c r="J1897" s="11" t="s">
        <v>261</v>
      </c>
      <c r="K1897" s="11" t="s">
        <v>4641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45323</v>
      </c>
      <c r="H1898" s="11">
        <v>10</v>
      </c>
      <c r="I1898" s="20" t="s">
        <v>259</v>
      </c>
      <c r="J1898" s="11" t="s">
        <v>261</v>
      </c>
      <c r="K1898" s="11" t="s">
        <v>4641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45323</v>
      </c>
      <c r="H1899" s="11">
        <v>10</v>
      </c>
      <c r="I1899" s="20" t="s">
        <v>259</v>
      </c>
      <c r="J1899" s="11" t="s">
        <v>261</v>
      </c>
      <c r="K1899" s="11" t="s">
        <v>4641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45323</v>
      </c>
      <c r="H1900" s="11">
        <v>10</v>
      </c>
      <c r="I1900" s="20" t="s">
        <v>259</v>
      </c>
      <c r="J1900" s="11" t="s">
        <v>261</v>
      </c>
      <c r="K1900" s="11" t="s">
        <v>4641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45323</v>
      </c>
      <c r="H1901" s="11">
        <v>10</v>
      </c>
      <c r="I1901" s="20" t="s">
        <v>259</v>
      </c>
      <c r="J1901" s="11" t="s">
        <v>261</v>
      </c>
      <c r="K1901" s="11" t="s">
        <v>4641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45323</v>
      </c>
      <c r="H1902" s="11">
        <v>10</v>
      </c>
      <c r="I1902" s="20" t="s">
        <v>259</v>
      </c>
      <c r="J1902" s="11" t="s">
        <v>261</v>
      </c>
      <c r="K1902" s="11" t="s">
        <v>4641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45323</v>
      </c>
      <c r="H1903" s="11">
        <v>10</v>
      </c>
      <c r="I1903" s="20" t="s">
        <v>259</v>
      </c>
      <c r="J1903" s="11" t="s">
        <v>261</v>
      </c>
      <c r="K1903" s="11" t="s">
        <v>4641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45323</v>
      </c>
      <c r="H1904" s="11">
        <v>10</v>
      </c>
      <c r="I1904" s="20" t="s">
        <v>259</v>
      </c>
      <c r="J1904" s="11" t="s">
        <v>261</v>
      </c>
      <c r="K1904" s="11" t="s">
        <v>4641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45323</v>
      </c>
      <c r="H1905" s="11">
        <v>10</v>
      </c>
      <c r="I1905" s="20" t="s">
        <v>259</v>
      </c>
      <c r="J1905" s="11" t="s">
        <v>261</v>
      </c>
      <c r="K1905" s="11" t="s">
        <v>4641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45323</v>
      </c>
      <c r="H1906" s="11">
        <v>10</v>
      </c>
      <c r="I1906" s="20" t="s">
        <v>259</v>
      </c>
      <c r="J1906" s="11" t="s">
        <v>261</v>
      </c>
      <c r="K1906" s="11" t="s">
        <v>4641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45323</v>
      </c>
      <c r="H1907" s="11">
        <v>10</v>
      </c>
      <c r="I1907" s="20" t="s">
        <v>259</v>
      </c>
      <c r="J1907" s="11" t="s">
        <v>261</v>
      </c>
      <c r="K1907" s="11" t="s">
        <v>4641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45323</v>
      </c>
      <c r="H1908" s="11">
        <v>10</v>
      </c>
      <c r="I1908" s="20" t="s">
        <v>259</v>
      </c>
      <c r="J1908" s="11" t="s">
        <v>261</v>
      </c>
      <c r="K1908" s="11" t="s">
        <v>4641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45323</v>
      </c>
      <c r="H1909" s="11">
        <v>10</v>
      </c>
      <c r="I1909" s="20" t="s">
        <v>259</v>
      </c>
      <c r="J1909" s="11" t="s">
        <v>261</v>
      </c>
      <c r="K1909" s="11" t="s">
        <v>4641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45323</v>
      </c>
      <c r="H1910" s="11">
        <v>10</v>
      </c>
      <c r="I1910" s="20" t="s">
        <v>259</v>
      </c>
      <c r="J1910" s="11" t="s">
        <v>261</v>
      </c>
      <c r="K1910" s="11" t="s">
        <v>4641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45323</v>
      </c>
      <c r="H1911" s="11">
        <v>10</v>
      </c>
      <c r="I1911" s="20" t="s">
        <v>259</v>
      </c>
      <c r="J1911" s="11" t="s">
        <v>261</v>
      </c>
      <c r="K1911" s="11" t="s">
        <v>4641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45323</v>
      </c>
      <c r="H1912" s="11">
        <v>10</v>
      </c>
      <c r="I1912" s="20" t="s">
        <v>259</v>
      </c>
      <c r="J1912" s="11" t="s">
        <v>261</v>
      </c>
      <c r="K1912" s="11" t="s">
        <v>4641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45323</v>
      </c>
      <c r="H1913" s="11">
        <v>10</v>
      </c>
      <c r="I1913" s="20" t="s">
        <v>259</v>
      </c>
      <c r="J1913" s="11" t="s">
        <v>261</v>
      </c>
      <c r="K1913" s="11" t="s">
        <v>4641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45323</v>
      </c>
      <c r="H1914" s="11">
        <v>10</v>
      </c>
      <c r="I1914" s="20" t="s">
        <v>259</v>
      </c>
      <c r="J1914" s="11" t="s">
        <v>261</v>
      </c>
      <c r="K1914" s="11" t="s">
        <v>4641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45323</v>
      </c>
      <c r="H1915" s="11">
        <v>10</v>
      </c>
      <c r="I1915" s="20" t="s">
        <v>259</v>
      </c>
      <c r="J1915" s="11" t="s">
        <v>261</v>
      </c>
      <c r="K1915" s="11" t="s">
        <v>4641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45323</v>
      </c>
      <c r="H1916" s="11">
        <v>10</v>
      </c>
      <c r="I1916" s="20" t="s">
        <v>259</v>
      </c>
      <c r="J1916" s="11" t="s">
        <v>261</v>
      </c>
      <c r="K1916" s="11" t="s">
        <v>4641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45323</v>
      </c>
      <c r="H1917" s="11">
        <v>10</v>
      </c>
      <c r="I1917" s="20" t="s">
        <v>259</v>
      </c>
      <c r="J1917" s="11" t="s">
        <v>261</v>
      </c>
      <c r="K1917" s="11" t="s">
        <v>4641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45323</v>
      </c>
      <c r="H1918" s="11">
        <v>10</v>
      </c>
      <c r="I1918" s="20" t="s">
        <v>259</v>
      </c>
      <c r="J1918" s="11" t="s">
        <v>261</v>
      </c>
      <c r="K1918" s="11" t="s">
        <v>4641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45323</v>
      </c>
      <c r="H1919" s="11">
        <v>10</v>
      </c>
      <c r="I1919" s="20" t="s">
        <v>259</v>
      </c>
      <c r="J1919" s="11" t="s">
        <v>261</v>
      </c>
      <c r="K1919" s="11" t="s">
        <v>4641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45323</v>
      </c>
      <c r="H1920" s="11">
        <v>10</v>
      </c>
      <c r="I1920" s="20" t="s">
        <v>259</v>
      </c>
      <c r="J1920" s="11" t="s">
        <v>261</v>
      </c>
      <c r="K1920" s="11" t="s">
        <v>4641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45323</v>
      </c>
      <c r="H1921" s="11">
        <v>10</v>
      </c>
      <c r="I1921" s="20" t="s">
        <v>259</v>
      </c>
      <c r="J1921" s="11" t="s">
        <v>261</v>
      </c>
      <c r="K1921" s="11" t="s">
        <v>4641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45323</v>
      </c>
      <c r="H1922" s="11">
        <v>10</v>
      </c>
      <c r="I1922" s="20" t="s">
        <v>259</v>
      </c>
      <c r="J1922" s="11" t="s">
        <v>261</v>
      </c>
      <c r="K1922" s="11" t="s">
        <v>4641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45323</v>
      </c>
      <c r="H1923" s="11">
        <v>10</v>
      </c>
      <c r="I1923" s="20" t="s">
        <v>259</v>
      </c>
      <c r="J1923" s="11" t="s">
        <v>261</v>
      </c>
      <c r="K1923" s="11" t="s">
        <v>4641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45323</v>
      </c>
      <c r="H1924" s="11">
        <v>10</v>
      </c>
      <c r="I1924" s="20" t="s">
        <v>259</v>
      </c>
      <c r="J1924" s="11" t="s">
        <v>261</v>
      </c>
      <c r="K1924" s="11" t="s">
        <v>4641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45323</v>
      </c>
      <c r="H1925" s="11">
        <v>10</v>
      </c>
      <c r="I1925" s="20" t="s">
        <v>259</v>
      </c>
      <c r="J1925" s="11" t="s">
        <v>261</v>
      </c>
      <c r="K1925" s="11" t="s">
        <v>4641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45323</v>
      </c>
      <c r="H1926" s="11">
        <v>10</v>
      </c>
      <c r="I1926" s="20" t="s">
        <v>259</v>
      </c>
      <c r="J1926" s="11" t="s">
        <v>261</v>
      </c>
      <c r="K1926" s="11" t="s">
        <v>4641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45323</v>
      </c>
      <c r="H1927" s="11">
        <v>10</v>
      </c>
      <c r="I1927" s="20" t="s">
        <v>259</v>
      </c>
      <c r="J1927" s="11" t="s">
        <v>261</v>
      </c>
      <c r="K1927" s="11" t="s">
        <v>4641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45323</v>
      </c>
      <c r="H1928" s="11">
        <v>10</v>
      </c>
      <c r="I1928" s="20" t="s">
        <v>259</v>
      </c>
      <c r="J1928" s="11" t="s">
        <v>261</v>
      </c>
      <c r="K1928" s="11" t="s">
        <v>4641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45323</v>
      </c>
      <c r="H1929" s="11">
        <v>10</v>
      </c>
      <c r="I1929" s="20" t="s">
        <v>259</v>
      </c>
      <c r="J1929" s="11" t="s">
        <v>261</v>
      </c>
      <c r="K1929" s="11" t="s">
        <v>4641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45323</v>
      </c>
      <c r="H1930" s="11">
        <v>10</v>
      </c>
      <c r="I1930" s="20" t="s">
        <v>259</v>
      </c>
      <c r="J1930" s="11" t="s">
        <v>261</v>
      </c>
      <c r="K1930" s="11" t="s">
        <v>4641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45323</v>
      </c>
      <c r="H1931" s="11">
        <v>10</v>
      </c>
      <c r="I1931" s="20" t="s">
        <v>259</v>
      </c>
      <c r="J1931" s="11" t="s">
        <v>261</v>
      </c>
      <c r="K1931" s="11" t="s">
        <v>4641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45323</v>
      </c>
      <c r="H1932" s="11">
        <v>10</v>
      </c>
      <c r="I1932" s="20" t="s">
        <v>259</v>
      </c>
      <c r="J1932" s="11" t="s">
        <v>261</v>
      </c>
      <c r="K1932" s="11" t="s">
        <v>4641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45323</v>
      </c>
      <c r="H1933" s="11">
        <v>10</v>
      </c>
      <c r="I1933" s="20" t="s">
        <v>259</v>
      </c>
      <c r="J1933" s="11" t="s">
        <v>261</v>
      </c>
      <c r="K1933" s="11" t="s">
        <v>4641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45323</v>
      </c>
      <c r="H1934" s="11">
        <v>10</v>
      </c>
      <c r="I1934" s="20" t="s">
        <v>259</v>
      </c>
      <c r="J1934" s="11" t="s">
        <v>261</v>
      </c>
      <c r="K1934" s="11" t="s">
        <v>4641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45323</v>
      </c>
      <c r="H1935" s="11">
        <v>10</v>
      </c>
      <c r="I1935" s="20" t="s">
        <v>259</v>
      </c>
      <c r="J1935" s="11" t="s">
        <v>261</v>
      </c>
      <c r="K1935" s="11" t="s">
        <v>4641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45323</v>
      </c>
      <c r="H1936" s="11">
        <v>10</v>
      </c>
      <c r="I1936" s="20" t="s">
        <v>259</v>
      </c>
      <c r="J1936" s="11" t="s">
        <v>261</v>
      </c>
      <c r="K1936" s="11" t="s">
        <v>4641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45323</v>
      </c>
      <c r="H1937" s="11">
        <v>10</v>
      </c>
      <c r="I1937" s="20" t="s">
        <v>259</v>
      </c>
      <c r="J1937" s="11" t="s">
        <v>261</v>
      </c>
      <c r="K1937" s="11" t="s">
        <v>4641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45323</v>
      </c>
      <c r="H1938" s="11">
        <v>10</v>
      </c>
      <c r="I1938" s="20" t="s">
        <v>259</v>
      </c>
      <c r="J1938" s="11" t="s">
        <v>261</v>
      </c>
      <c r="K1938" s="11" t="s">
        <v>4641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45323</v>
      </c>
      <c r="H1939" s="11">
        <v>10</v>
      </c>
      <c r="I1939" s="20" t="s">
        <v>259</v>
      </c>
      <c r="J1939" s="11" t="s">
        <v>261</v>
      </c>
      <c r="K1939" s="11" t="s">
        <v>4641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45323</v>
      </c>
      <c r="H1940" s="11">
        <v>10</v>
      </c>
      <c r="I1940" s="20" t="s">
        <v>259</v>
      </c>
      <c r="J1940" s="11" t="s">
        <v>261</v>
      </c>
      <c r="K1940" s="11" t="s">
        <v>4641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45323</v>
      </c>
      <c r="H1941" s="11">
        <v>10</v>
      </c>
      <c r="I1941" s="20" t="s">
        <v>259</v>
      </c>
      <c r="J1941" s="11" t="s">
        <v>261</v>
      </c>
      <c r="K1941" s="11" t="s">
        <v>4641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45323</v>
      </c>
      <c r="H1942" s="11">
        <v>10</v>
      </c>
      <c r="I1942" s="20" t="s">
        <v>259</v>
      </c>
      <c r="J1942" s="11" t="s">
        <v>261</v>
      </c>
      <c r="K1942" s="11" t="s">
        <v>4641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45323</v>
      </c>
      <c r="H1943" s="11">
        <v>10</v>
      </c>
      <c r="I1943" s="20" t="s">
        <v>259</v>
      </c>
      <c r="J1943" s="11" t="s">
        <v>261</v>
      </c>
      <c r="K1943" s="11" t="s">
        <v>4641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45323</v>
      </c>
      <c r="H1944" s="11">
        <v>10</v>
      </c>
      <c r="I1944" s="20" t="s">
        <v>259</v>
      </c>
      <c r="J1944" s="11" t="s">
        <v>261</v>
      </c>
      <c r="K1944" s="11" t="s">
        <v>4641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45323</v>
      </c>
      <c r="H1945" s="11">
        <v>10</v>
      </c>
      <c r="I1945" s="20" t="s">
        <v>259</v>
      </c>
      <c r="J1945" s="11" t="s">
        <v>261</v>
      </c>
      <c r="K1945" s="11" t="s">
        <v>4641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45323</v>
      </c>
      <c r="H1946" s="11">
        <v>10</v>
      </c>
      <c r="I1946" s="20" t="s">
        <v>259</v>
      </c>
      <c r="J1946" s="11" t="s">
        <v>261</v>
      </c>
      <c r="K1946" s="11" t="s">
        <v>4641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45323</v>
      </c>
      <c r="H1947" s="11">
        <v>10</v>
      </c>
      <c r="I1947" s="20" t="s">
        <v>259</v>
      </c>
      <c r="J1947" s="11" t="s">
        <v>261</v>
      </c>
      <c r="K1947" s="11" t="s">
        <v>4641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45323</v>
      </c>
      <c r="H1948" s="11">
        <v>10</v>
      </c>
      <c r="I1948" s="20" t="s">
        <v>259</v>
      </c>
      <c r="J1948" s="11" t="s">
        <v>261</v>
      </c>
      <c r="K1948" s="11" t="s">
        <v>4641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45323</v>
      </c>
      <c r="H1949" s="11">
        <v>10</v>
      </c>
      <c r="I1949" s="20" t="s">
        <v>259</v>
      </c>
      <c r="J1949" s="11" t="s">
        <v>261</v>
      </c>
      <c r="K1949" s="11" t="s">
        <v>4641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45323</v>
      </c>
      <c r="H1950" s="11">
        <v>10</v>
      </c>
      <c r="I1950" s="20" t="s">
        <v>259</v>
      </c>
      <c r="J1950" s="11" t="s">
        <v>261</v>
      </c>
      <c r="K1950" s="11" t="s">
        <v>4641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45323</v>
      </c>
      <c r="H1951" s="11">
        <v>10</v>
      </c>
      <c r="I1951" s="20" t="s">
        <v>259</v>
      </c>
      <c r="J1951" s="11" t="s">
        <v>261</v>
      </c>
      <c r="K1951" s="11" t="s">
        <v>4641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45323</v>
      </c>
      <c r="H1952" s="11">
        <v>10</v>
      </c>
      <c r="I1952" s="20" t="s">
        <v>259</v>
      </c>
      <c r="J1952" s="11" t="s">
        <v>261</v>
      </c>
      <c r="K1952" s="11" t="s">
        <v>4641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45323</v>
      </c>
      <c r="H1953" s="11">
        <v>10</v>
      </c>
      <c r="I1953" s="20" t="s">
        <v>259</v>
      </c>
      <c r="J1953" s="11" t="s">
        <v>261</v>
      </c>
      <c r="K1953" s="11" t="s">
        <v>4641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45323</v>
      </c>
      <c r="H1954" s="11">
        <v>10</v>
      </c>
      <c r="I1954" s="20" t="s">
        <v>259</v>
      </c>
      <c r="J1954" s="11" t="s">
        <v>261</v>
      </c>
      <c r="K1954" s="11" t="s">
        <v>4641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45323</v>
      </c>
      <c r="H1955" s="11">
        <v>10</v>
      </c>
      <c r="I1955" s="20" t="s">
        <v>259</v>
      </c>
      <c r="J1955" s="11" t="s">
        <v>261</v>
      </c>
      <c r="K1955" s="11" t="s">
        <v>4641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45323</v>
      </c>
      <c r="H1956" s="11">
        <v>10</v>
      </c>
      <c r="I1956" s="20" t="s">
        <v>259</v>
      </c>
      <c r="J1956" s="11" t="s">
        <v>261</v>
      </c>
      <c r="K1956" s="11" t="s">
        <v>4641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45323</v>
      </c>
      <c r="H1957" s="11">
        <v>10</v>
      </c>
      <c r="I1957" s="20" t="s">
        <v>259</v>
      </c>
      <c r="J1957" s="11" t="s">
        <v>261</v>
      </c>
      <c r="K1957" s="11" t="s">
        <v>4641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45323</v>
      </c>
      <c r="H1958" s="11">
        <v>10</v>
      </c>
      <c r="I1958" s="20" t="s">
        <v>259</v>
      </c>
      <c r="J1958" s="11" t="s">
        <v>261</v>
      </c>
      <c r="K1958" s="11" t="s">
        <v>4641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45323</v>
      </c>
      <c r="H1959" s="11">
        <v>10</v>
      </c>
      <c r="I1959" s="20" t="s">
        <v>259</v>
      </c>
      <c r="J1959" s="11" t="s">
        <v>261</v>
      </c>
      <c r="K1959" s="11" t="s">
        <v>4641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45323</v>
      </c>
      <c r="H1960" s="11">
        <v>10</v>
      </c>
      <c r="I1960" s="20" t="s">
        <v>259</v>
      </c>
      <c r="J1960" s="11" t="s">
        <v>261</v>
      </c>
      <c r="K1960" s="11" t="s">
        <v>4641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45323</v>
      </c>
      <c r="H1961" s="11">
        <v>10</v>
      </c>
      <c r="I1961" s="20" t="s">
        <v>259</v>
      </c>
      <c r="J1961" s="11" t="s">
        <v>261</v>
      </c>
      <c r="K1961" s="11" t="s">
        <v>4641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45323</v>
      </c>
      <c r="H1962" s="11">
        <v>10</v>
      </c>
      <c r="I1962" s="20" t="s">
        <v>259</v>
      </c>
      <c r="J1962" s="11" t="s">
        <v>261</v>
      </c>
      <c r="K1962" s="11" t="s">
        <v>4641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45323</v>
      </c>
      <c r="H1963" s="11">
        <v>10</v>
      </c>
      <c r="I1963" s="20" t="s">
        <v>259</v>
      </c>
      <c r="J1963" s="11" t="s">
        <v>261</v>
      </c>
      <c r="K1963" s="11" t="s">
        <v>4641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45323</v>
      </c>
      <c r="H1964" s="11">
        <v>10</v>
      </c>
      <c r="I1964" s="20" t="s">
        <v>259</v>
      </c>
      <c r="J1964" s="11" t="s">
        <v>261</v>
      </c>
      <c r="K1964" s="11" t="s">
        <v>4641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45323</v>
      </c>
      <c r="H1965" s="11">
        <v>10</v>
      </c>
      <c r="I1965" s="20" t="s">
        <v>259</v>
      </c>
      <c r="J1965" s="11" t="s">
        <v>261</v>
      </c>
      <c r="K1965" s="11" t="s">
        <v>4641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45323</v>
      </c>
      <c r="H1966" s="11">
        <v>10</v>
      </c>
      <c r="I1966" s="20" t="s">
        <v>259</v>
      </c>
      <c r="J1966" s="11" t="s">
        <v>261</v>
      </c>
      <c r="K1966" s="11" t="s">
        <v>4641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45323</v>
      </c>
      <c r="H1967" s="11">
        <v>10</v>
      </c>
      <c r="I1967" s="20" t="s">
        <v>259</v>
      </c>
      <c r="J1967" s="11" t="s">
        <v>261</v>
      </c>
      <c r="K1967" s="11" t="s">
        <v>4641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45323</v>
      </c>
      <c r="H1968" s="11">
        <v>10</v>
      </c>
      <c r="I1968" s="20" t="s">
        <v>259</v>
      </c>
      <c r="J1968" s="11" t="s">
        <v>261</v>
      </c>
      <c r="K1968" s="11" t="s">
        <v>4641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45323</v>
      </c>
      <c r="H1969" s="11">
        <v>10</v>
      </c>
      <c r="I1969" s="20" t="s">
        <v>259</v>
      </c>
      <c r="J1969" s="11" t="s">
        <v>261</v>
      </c>
      <c r="K1969" s="11" t="s">
        <v>4641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45323</v>
      </c>
      <c r="H1970" s="11">
        <v>10</v>
      </c>
      <c r="I1970" s="20" t="s">
        <v>259</v>
      </c>
      <c r="J1970" s="11" t="s">
        <v>261</v>
      </c>
      <c r="K1970" s="11" t="s">
        <v>4641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45323</v>
      </c>
      <c r="H1971" s="11">
        <v>10</v>
      </c>
      <c r="I1971" s="20" t="s">
        <v>259</v>
      </c>
      <c r="J1971" s="11" t="s">
        <v>261</v>
      </c>
      <c r="K1971" s="11" t="s">
        <v>4641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45323</v>
      </c>
      <c r="H1972" s="11">
        <v>10</v>
      </c>
      <c r="I1972" s="20" t="s">
        <v>259</v>
      </c>
      <c r="J1972" s="11" t="s">
        <v>261</v>
      </c>
      <c r="K1972" s="11" t="s">
        <v>4641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45323</v>
      </c>
      <c r="H1973" s="11">
        <v>10</v>
      </c>
      <c r="I1973" s="20" t="s">
        <v>259</v>
      </c>
      <c r="J1973" s="11" t="s">
        <v>261</v>
      </c>
      <c r="K1973" s="11" t="s">
        <v>4641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45323</v>
      </c>
      <c r="H1974" s="11">
        <v>10</v>
      </c>
      <c r="I1974" s="20" t="s">
        <v>259</v>
      </c>
      <c r="J1974" s="11" t="s">
        <v>261</v>
      </c>
      <c r="K1974" s="11" t="s">
        <v>4641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45323</v>
      </c>
      <c r="H1975" s="11">
        <v>10</v>
      </c>
      <c r="I1975" s="20" t="s">
        <v>259</v>
      </c>
      <c r="J1975" s="11" t="s">
        <v>261</v>
      </c>
      <c r="K1975" s="11" t="s">
        <v>4641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45323</v>
      </c>
      <c r="H1976" s="11">
        <v>10</v>
      </c>
      <c r="I1976" s="20" t="s">
        <v>259</v>
      </c>
      <c r="J1976" s="11" t="s">
        <v>261</v>
      </c>
      <c r="K1976" s="11" t="s">
        <v>4641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45323</v>
      </c>
      <c r="H1977" s="11">
        <v>10</v>
      </c>
      <c r="I1977" s="20" t="s">
        <v>259</v>
      </c>
      <c r="J1977" s="11" t="s">
        <v>261</v>
      </c>
      <c r="K1977" s="11" t="s">
        <v>4641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45323</v>
      </c>
      <c r="H1978" s="11">
        <v>10</v>
      </c>
      <c r="I1978" s="20" t="s">
        <v>259</v>
      </c>
      <c r="J1978" s="11" t="s">
        <v>261</v>
      </c>
      <c r="K1978" s="11" t="s">
        <v>4641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45323</v>
      </c>
      <c r="H1979" s="11">
        <v>10</v>
      </c>
      <c r="I1979" s="20" t="s">
        <v>259</v>
      </c>
      <c r="J1979" s="11" t="s">
        <v>261</v>
      </c>
      <c r="K1979" s="11" t="s">
        <v>4641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45323</v>
      </c>
      <c r="H1980" s="11">
        <v>10</v>
      </c>
      <c r="I1980" s="20" t="s">
        <v>259</v>
      </c>
      <c r="J1980" s="11" t="s">
        <v>261</v>
      </c>
      <c r="K1980" s="11" t="s">
        <v>4641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45323</v>
      </c>
      <c r="H1981" s="11">
        <v>10</v>
      </c>
      <c r="I1981" s="20" t="s">
        <v>259</v>
      </c>
      <c r="J1981" s="11" t="s">
        <v>261</v>
      </c>
      <c r="K1981" s="11" t="s">
        <v>4641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45323</v>
      </c>
      <c r="H1982" s="11">
        <v>10</v>
      </c>
      <c r="I1982" s="20" t="s">
        <v>259</v>
      </c>
      <c r="J1982" s="11" t="s">
        <v>261</v>
      </c>
      <c r="K1982" s="11" t="s">
        <v>4641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45323</v>
      </c>
      <c r="H1983" s="11">
        <v>10</v>
      </c>
      <c r="I1983" s="20" t="s">
        <v>259</v>
      </c>
      <c r="J1983" s="11" t="s">
        <v>261</v>
      </c>
      <c r="K1983" s="11" t="s">
        <v>4641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45323</v>
      </c>
      <c r="H1984" s="11">
        <v>10</v>
      </c>
      <c r="I1984" s="20" t="s">
        <v>259</v>
      </c>
      <c r="J1984" s="11" t="s">
        <v>261</v>
      </c>
      <c r="K1984" s="11" t="s">
        <v>4641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45323</v>
      </c>
      <c r="H1985" s="11">
        <v>10</v>
      </c>
      <c r="I1985" s="20" t="s">
        <v>259</v>
      </c>
      <c r="J1985" s="11" t="s">
        <v>261</v>
      </c>
      <c r="K1985" s="11" t="s">
        <v>4641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45323</v>
      </c>
      <c r="H1986" s="11">
        <v>10</v>
      </c>
      <c r="I1986" s="20" t="s">
        <v>259</v>
      </c>
      <c r="J1986" s="11" t="s">
        <v>261</v>
      </c>
      <c r="K1986" s="11" t="s">
        <v>4641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45323</v>
      </c>
      <c r="H1987" s="11">
        <v>10</v>
      </c>
      <c r="I1987" s="20" t="s">
        <v>259</v>
      </c>
      <c r="J1987" s="11" t="s">
        <v>261</v>
      </c>
      <c r="K1987" s="11" t="s">
        <v>4641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45323</v>
      </c>
      <c r="H1988" s="11">
        <v>10</v>
      </c>
      <c r="I1988" s="20" t="s">
        <v>259</v>
      </c>
      <c r="J1988" s="11" t="s">
        <v>261</v>
      </c>
      <c r="K1988" s="11" t="s">
        <v>4641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45323</v>
      </c>
      <c r="H1989" s="11">
        <v>10</v>
      </c>
      <c r="I1989" s="20" t="s">
        <v>259</v>
      </c>
      <c r="J1989" s="11" t="s">
        <v>261</v>
      </c>
      <c r="K1989" s="11" t="s">
        <v>4641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45323</v>
      </c>
      <c r="H1990" s="11">
        <v>10</v>
      </c>
      <c r="I1990" s="20" t="s">
        <v>259</v>
      </c>
      <c r="J1990" s="11" t="s">
        <v>261</v>
      </c>
      <c r="K1990" s="11" t="s">
        <v>4641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45323</v>
      </c>
      <c r="H1991" s="11">
        <v>10</v>
      </c>
      <c r="I1991" s="20" t="s">
        <v>259</v>
      </c>
      <c r="J1991" s="11" t="s">
        <v>261</v>
      </c>
      <c r="K1991" s="11" t="s">
        <v>4641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45323</v>
      </c>
      <c r="H1992" s="11">
        <v>10</v>
      </c>
      <c r="I1992" s="20" t="s">
        <v>259</v>
      </c>
      <c r="J1992" s="11" t="s">
        <v>261</v>
      </c>
      <c r="K1992" s="11" t="s">
        <v>4641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45323</v>
      </c>
      <c r="H1993" s="11">
        <v>10</v>
      </c>
      <c r="I1993" s="20" t="s">
        <v>259</v>
      </c>
      <c r="J1993" s="11" t="s">
        <v>261</v>
      </c>
      <c r="K1993" s="11" t="s">
        <v>4641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45323</v>
      </c>
      <c r="H1994" s="11">
        <v>10</v>
      </c>
      <c r="I1994" s="20" t="s">
        <v>259</v>
      </c>
      <c r="J1994" s="11" t="s">
        <v>261</v>
      </c>
      <c r="K1994" s="11" t="s">
        <v>4641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45323</v>
      </c>
      <c r="H1995" s="11">
        <v>10</v>
      </c>
      <c r="I1995" s="20" t="s">
        <v>259</v>
      </c>
      <c r="J1995" s="11" t="s">
        <v>261</v>
      </c>
      <c r="K1995" s="11" t="s">
        <v>4641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45323</v>
      </c>
      <c r="H1996" s="11">
        <v>10</v>
      </c>
      <c r="I1996" s="20" t="s">
        <v>259</v>
      </c>
      <c r="J1996" s="11" t="s">
        <v>261</v>
      </c>
      <c r="K1996" s="11" t="s">
        <v>4641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45323</v>
      </c>
      <c r="H1997" s="11">
        <v>10</v>
      </c>
      <c r="I1997" s="20" t="s">
        <v>259</v>
      </c>
      <c r="J1997" s="11" t="s">
        <v>261</v>
      </c>
      <c r="K1997" s="11" t="s">
        <v>4641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45323</v>
      </c>
      <c r="H1998" s="11">
        <v>10</v>
      </c>
      <c r="I1998" s="20" t="s">
        <v>259</v>
      </c>
      <c r="J1998" s="11" t="s">
        <v>261</v>
      </c>
      <c r="K1998" s="11" t="s">
        <v>4641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45323</v>
      </c>
      <c r="H1999" s="11">
        <v>10</v>
      </c>
      <c r="I1999" s="20" t="s">
        <v>259</v>
      </c>
      <c r="J1999" s="11" t="s">
        <v>261</v>
      </c>
      <c r="K1999" s="11" t="s">
        <v>4641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45323</v>
      </c>
      <c r="H2000" s="11">
        <v>10</v>
      </c>
      <c r="I2000" s="20" t="s">
        <v>259</v>
      </c>
      <c r="J2000" s="11" t="s">
        <v>261</v>
      </c>
      <c r="K2000" s="11" t="s">
        <v>4641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45323</v>
      </c>
      <c r="H2001" s="11">
        <v>10</v>
      </c>
      <c r="I2001" s="20" t="s">
        <v>259</v>
      </c>
      <c r="J2001" s="11" t="s">
        <v>261</v>
      </c>
      <c r="K2001" s="11" t="s">
        <v>4641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45323</v>
      </c>
      <c r="H2002" s="11">
        <v>10</v>
      </c>
      <c r="I2002" s="20" t="s">
        <v>259</v>
      </c>
      <c r="J2002" s="11" t="s">
        <v>261</v>
      </c>
      <c r="K2002" s="11" t="s">
        <v>4641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45323</v>
      </c>
      <c r="H2003" s="11">
        <v>10</v>
      </c>
      <c r="I2003" s="20" t="s">
        <v>259</v>
      </c>
      <c r="J2003" s="11" t="s">
        <v>261</v>
      </c>
      <c r="K2003" s="11" t="s">
        <v>4641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45323</v>
      </c>
      <c r="H2004" s="11">
        <v>10</v>
      </c>
      <c r="I2004" s="20" t="s">
        <v>259</v>
      </c>
      <c r="J2004" s="11" t="s">
        <v>261</v>
      </c>
      <c r="K2004" s="11" t="s">
        <v>4641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45323</v>
      </c>
      <c r="H2005" s="11">
        <v>10</v>
      </c>
      <c r="I2005" s="20" t="s">
        <v>259</v>
      </c>
      <c r="J2005" s="11" t="s">
        <v>261</v>
      </c>
      <c r="K2005" s="11" t="s">
        <v>4641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45323</v>
      </c>
      <c r="H2006" s="11">
        <v>10</v>
      </c>
      <c r="I2006" s="20" t="s">
        <v>259</v>
      </c>
      <c r="J2006" s="11" t="s">
        <v>261</v>
      </c>
      <c r="K2006" s="11" t="s">
        <v>4641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45323</v>
      </c>
      <c r="H2007" s="11">
        <v>10</v>
      </c>
      <c r="I2007" s="20" t="s">
        <v>259</v>
      </c>
      <c r="J2007" s="11" t="s">
        <v>261</v>
      </c>
      <c r="K2007" s="11" t="s">
        <v>4641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45323</v>
      </c>
      <c r="H2008" s="11">
        <v>10</v>
      </c>
      <c r="I2008" s="20" t="s">
        <v>259</v>
      </c>
      <c r="J2008" s="11" t="s">
        <v>261</v>
      </c>
      <c r="K2008" s="11" t="s">
        <v>4641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45323</v>
      </c>
      <c r="H2009" s="11">
        <v>10</v>
      </c>
      <c r="I2009" s="20" t="s">
        <v>259</v>
      </c>
      <c r="J2009" s="11" t="s">
        <v>261</v>
      </c>
      <c r="K2009" s="11" t="s">
        <v>4641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45323</v>
      </c>
      <c r="H2010" s="11">
        <v>10</v>
      </c>
      <c r="I2010" s="20" t="s">
        <v>259</v>
      </c>
      <c r="J2010" s="11" t="s">
        <v>261</v>
      </c>
      <c r="K2010" s="11" t="s">
        <v>4641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45323</v>
      </c>
      <c r="H2011" s="11">
        <v>10</v>
      </c>
      <c r="I2011" s="20" t="s">
        <v>259</v>
      </c>
      <c r="J2011" s="11" t="s">
        <v>261</v>
      </c>
      <c r="K2011" s="11" t="s">
        <v>4641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45323</v>
      </c>
      <c r="H2012" s="11">
        <v>10</v>
      </c>
      <c r="I2012" s="20" t="s">
        <v>259</v>
      </c>
      <c r="J2012" s="11" t="s">
        <v>261</v>
      </c>
      <c r="K2012" s="11" t="s">
        <v>4641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45323</v>
      </c>
      <c r="H2013" s="11">
        <v>10</v>
      </c>
      <c r="I2013" s="20" t="s">
        <v>259</v>
      </c>
      <c r="J2013" s="11" t="s">
        <v>261</v>
      </c>
      <c r="K2013" s="11" t="s">
        <v>4641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45323</v>
      </c>
      <c r="H2014" s="11">
        <v>10</v>
      </c>
      <c r="I2014" s="20" t="s">
        <v>259</v>
      </c>
      <c r="J2014" s="11" t="s">
        <v>261</v>
      </c>
      <c r="K2014" s="11" t="s">
        <v>4641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45323</v>
      </c>
      <c r="H2015" s="11">
        <v>10</v>
      </c>
      <c r="I2015" s="20" t="s">
        <v>259</v>
      </c>
      <c r="J2015" s="11" t="s">
        <v>261</v>
      </c>
      <c r="K2015" s="11" t="s">
        <v>4641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45323</v>
      </c>
      <c r="H2016" s="11">
        <v>10</v>
      </c>
      <c r="I2016" s="20" t="s">
        <v>259</v>
      </c>
      <c r="J2016" s="11" t="s">
        <v>261</v>
      </c>
      <c r="K2016" s="11" t="s">
        <v>4641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45323</v>
      </c>
      <c r="H2017" s="11">
        <v>10</v>
      </c>
      <c r="I2017" s="20" t="s">
        <v>259</v>
      </c>
      <c r="J2017" s="11" t="s">
        <v>261</v>
      </c>
      <c r="K2017" s="11" t="s">
        <v>4641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45323</v>
      </c>
      <c r="H2018" s="11">
        <v>10</v>
      </c>
      <c r="I2018" s="20" t="s">
        <v>259</v>
      </c>
      <c r="J2018" s="11" t="s">
        <v>261</v>
      </c>
      <c r="K2018" s="11" t="s">
        <v>4641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45323</v>
      </c>
      <c r="H2019" s="11">
        <v>10</v>
      </c>
      <c r="I2019" s="20" t="s">
        <v>259</v>
      </c>
      <c r="J2019" s="11" t="s">
        <v>261</v>
      </c>
      <c r="K2019" s="11" t="s">
        <v>4641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45323</v>
      </c>
      <c r="H2020" s="11">
        <v>10</v>
      </c>
      <c r="I2020" s="20" t="s">
        <v>259</v>
      </c>
      <c r="J2020" s="11" t="s">
        <v>261</v>
      </c>
      <c r="K2020" s="11" t="s">
        <v>4641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45323</v>
      </c>
      <c r="H2021" s="11">
        <v>10</v>
      </c>
      <c r="I2021" s="20" t="s">
        <v>259</v>
      </c>
      <c r="J2021" s="11" t="s">
        <v>261</v>
      </c>
      <c r="K2021" s="11" t="s">
        <v>4641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45323</v>
      </c>
      <c r="H2022" s="11">
        <v>10</v>
      </c>
      <c r="I2022" s="20" t="s">
        <v>259</v>
      </c>
      <c r="J2022" s="11" t="s">
        <v>261</v>
      </c>
      <c r="K2022" s="11" t="s">
        <v>4641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45323</v>
      </c>
      <c r="H2023" s="11">
        <v>10</v>
      </c>
      <c r="I2023" s="20" t="s">
        <v>259</v>
      </c>
      <c r="J2023" s="11" t="s">
        <v>261</v>
      </c>
      <c r="K2023" s="11" t="s">
        <v>4641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45323</v>
      </c>
      <c r="H2024" s="11">
        <v>10</v>
      </c>
      <c r="I2024" s="20" t="s">
        <v>259</v>
      </c>
      <c r="J2024" s="11" t="s">
        <v>261</v>
      </c>
      <c r="K2024" s="11" t="s">
        <v>4641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45323</v>
      </c>
      <c r="H2025" s="11">
        <v>10</v>
      </c>
      <c r="I2025" s="20" t="s">
        <v>259</v>
      </c>
      <c r="J2025" s="11" t="s">
        <v>261</v>
      </c>
      <c r="K2025" s="11" t="s">
        <v>4641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45323</v>
      </c>
      <c r="H2026" s="11">
        <v>10</v>
      </c>
      <c r="I2026" s="20" t="s">
        <v>259</v>
      </c>
      <c r="J2026" s="11" t="s">
        <v>261</v>
      </c>
      <c r="K2026" s="11" t="s">
        <v>4641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45323</v>
      </c>
      <c r="H2027" s="11">
        <v>10</v>
      </c>
      <c r="I2027" s="20" t="s">
        <v>259</v>
      </c>
      <c r="J2027" s="11" t="s">
        <v>261</v>
      </c>
      <c r="K2027" s="11" t="s">
        <v>4641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45323</v>
      </c>
      <c r="H2028" s="11">
        <v>10</v>
      </c>
      <c r="I2028" s="20" t="s">
        <v>259</v>
      </c>
      <c r="J2028" s="11" t="s">
        <v>261</v>
      </c>
      <c r="K2028" s="11" t="s">
        <v>4641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45323</v>
      </c>
      <c r="H2029" s="11">
        <v>10</v>
      </c>
      <c r="I2029" s="20" t="s">
        <v>259</v>
      </c>
      <c r="J2029" s="11" t="s">
        <v>261</v>
      </c>
      <c r="K2029" s="11" t="s">
        <v>4641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45323</v>
      </c>
      <c r="H2030" s="11">
        <v>10</v>
      </c>
      <c r="I2030" s="20" t="s">
        <v>259</v>
      </c>
      <c r="J2030" s="11" t="s">
        <v>261</v>
      </c>
      <c r="K2030" s="11" t="s">
        <v>4641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45323</v>
      </c>
      <c r="H2031" s="11">
        <v>10</v>
      </c>
      <c r="I2031" s="20" t="s">
        <v>259</v>
      </c>
      <c r="J2031" s="11" t="s">
        <v>261</v>
      </c>
      <c r="K2031" s="11" t="s">
        <v>4641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45323</v>
      </c>
      <c r="H2032" s="11">
        <v>10</v>
      </c>
      <c r="I2032" s="20" t="s">
        <v>259</v>
      </c>
      <c r="J2032" s="11" t="s">
        <v>261</v>
      </c>
      <c r="K2032" s="11" t="s">
        <v>4641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45323</v>
      </c>
      <c r="H2033" s="11">
        <v>10</v>
      </c>
      <c r="I2033" s="20" t="s">
        <v>259</v>
      </c>
      <c r="J2033" s="11" t="s">
        <v>261</v>
      </c>
      <c r="K2033" s="11" t="s">
        <v>4641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45323</v>
      </c>
      <c r="H2034" s="11">
        <v>10</v>
      </c>
      <c r="I2034" s="20" t="s">
        <v>259</v>
      </c>
      <c r="J2034" s="11" t="s">
        <v>261</v>
      </c>
      <c r="K2034" s="11" t="s">
        <v>4641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45323</v>
      </c>
      <c r="H2035" s="11">
        <v>10</v>
      </c>
      <c r="I2035" s="20" t="s">
        <v>259</v>
      </c>
      <c r="J2035" s="11" t="s">
        <v>261</v>
      </c>
      <c r="K2035" s="11" t="s">
        <v>4641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45323</v>
      </c>
      <c r="H2036" s="11">
        <v>10</v>
      </c>
      <c r="I2036" s="20" t="s">
        <v>259</v>
      </c>
      <c r="J2036" s="11" t="s">
        <v>261</v>
      </c>
      <c r="K2036" s="11" t="s">
        <v>4641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45323</v>
      </c>
      <c r="H2037" s="11">
        <v>10</v>
      </c>
      <c r="I2037" s="20" t="s">
        <v>259</v>
      </c>
      <c r="J2037" s="11" t="s">
        <v>261</v>
      </c>
      <c r="K2037" s="11" t="s">
        <v>4641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45323</v>
      </c>
      <c r="H2038" s="11">
        <v>10</v>
      </c>
      <c r="I2038" s="20" t="s">
        <v>259</v>
      </c>
      <c r="J2038" s="11" t="s">
        <v>261</v>
      </c>
      <c r="K2038" s="11" t="s">
        <v>4641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45323</v>
      </c>
      <c r="H2039" s="11">
        <v>10</v>
      </c>
      <c r="I2039" s="20" t="s">
        <v>259</v>
      </c>
      <c r="J2039" s="11" t="s">
        <v>261</v>
      </c>
      <c r="K2039" s="11" t="s">
        <v>4641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45323</v>
      </c>
      <c r="H2040" s="11">
        <v>10</v>
      </c>
      <c r="I2040" s="20" t="s">
        <v>259</v>
      </c>
      <c r="J2040" s="11" t="s">
        <v>261</v>
      </c>
      <c r="K2040" s="11" t="s">
        <v>4641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45323</v>
      </c>
      <c r="H2041" s="11">
        <v>10</v>
      </c>
      <c r="I2041" s="20" t="s">
        <v>259</v>
      </c>
      <c r="J2041" s="11" t="s">
        <v>261</v>
      </c>
      <c r="K2041" s="11" t="s">
        <v>4641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45323</v>
      </c>
      <c r="H2042" s="11">
        <v>10</v>
      </c>
      <c r="I2042" s="20" t="s">
        <v>259</v>
      </c>
      <c r="J2042" s="11" t="s">
        <v>261</v>
      </c>
      <c r="K2042" s="11" t="s">
        <v>4641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45323</v>
      </c>
      <c r="H2043" s="11">
        <v>10</v>
      </c>
      <c r="I2043" s="20" t="s">
        <v>259</v>
      </c>
      <c r="J2043" s="11" t="s">
        <v>261</v>
      </c>
      <c r="K2043" s="11" t="s">
        <v>4641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45323</v>
      </c>
      <c r="H2044" s="11">
        <v>10</v>
      </c>
      <c r="I2044" s="20" t="s">
        <v>259</v>
      </c>
      <c r="J2044" s="11" t="s">
        <v>261</v>
      </c>
      <c r="K2044" s="11" t="s">
        <v>4641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45323</v>
      </c>
      <c r="H2045" s="11">
        <v>10</v>
      </c>
      <c r="I2045" s="20" t="s">
        <v>259</v>
      </c>
      <c r="J2045" s="11" t="s">
        <v>261</v>
      </c>
      <c r="K2045" s="11" t="s">
        <v>4641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45323</v>
      </c>
      <c r="H2046" s="11">
        <v>10</v>
      </c>
      <c r="I2046" s="20" t="s">
        <v>259</v>
      </c>
      <c r="J2046" s="11" t="s">
        <v>261</v>
      </c>
      <c r="K2046" s="11" t="s">
        <v>4641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45323</v>
      </c>
      <c r="H2047" s="11">
        <v>10</v>
      </c>
      <c r="I2047" s="20" t="s">
        <v>259</v>
      </c>
      <c r="J2047" s="11" t="s">
        <v>261</v>
      </c>
      <c r="K2047" s="11" t="s">
        <v>4641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45323</v>
      </c>
      <c r="H2048" s="11">
        <v>10</v>
      </c>
      <c r="I2048" s="20" t="s">
        <v>259</v>
      </c>
      <c r="J2048" s="11" t="s">
        <v>261</v>
      </c>
      <c r="K2048" s="11" t="s">
        <v>4641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45323</v>
      </c>
      <c r="H2049" s="11">
        <v>10</v>
      </c>
      <c r="I2049" s="20" t="s">
        <v>259</v>
      </c>
      <c r="J2049" s="11" t="s">
        <v>261</v>
      </c>
      <c r="K2049" s="11" t="s">
        <v>4641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45323</v>
      </c>
      <c r="H2050" s="11">
        <v>10</v>
      </c>
      <c r="I2050" s="20" t="s">
        <v>259</v>
      </c>
      <c r="J2050" s="11" t="s">
        <v>261</v>
      </c>
      <c r="K2050" s="11" t="s">
        <v>4641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45323</v>
      </c>
      <c r="H2051" s="11">
        <v>10</v>
      </c>
      <c r="I2051" s="20" t="s">
        <v>259</v>
      </c>
      <c r="J2051" s="11" t="s">
        <v>261</v>
      </c>
      <c r="K2051" s="11" t="s">
        <v>4641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45323</v>
      </c>
      <c r="H2052" s="11">
        <v>10</v>
      </c>
      <c r="I2052" s="20" t="s">
        <v>259</v>
      </c>
      <c r="J2052" s="11" t="s">
        <v>261</v>
      </c>
      <c r="K2052" s="11" t="s">
        <v>4641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45323</v>
      </c>
      <c r="H2053" s="11">
        <v>10</v>
      </c>
      <c r="I2053" s="20" t="s">
        <v>259</v>
      </c>
      <c r="J2053" s="11" t="s">
        <v>261</v>
      </c>
      <c r="K2053" s="11" t="s">
        <v>4641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45323</v>
      </c>
      <c r="H2054" s="11">
        <v>10</v>
      </c>
      <c r="I2054" s="20" t="s">
        <v>259</v>
      </c>
      <c r="J2054" s="11" t="s">
        <v>261</v>
      </c>
      <c r="K2054" s="11" t="s">
        <v>4641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45323</v>
      </c>
      <c r="H2055" s="11">
        <v>10</v>
      </c>
      <c r="I2055" s="20" t="s">
        <v>259</v>
      </c>
      <c r="J2055" s="11" t="s">
        <v>261</v>
      </c>
      <c r="K2055" s="11" t="s">
        <v>4641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45323</v>
      </c>
      <c r="H2056" s="11">
        <v>10</v>
      </c>
      <c r="I2056" s="20" t="s">
        <v>259</v>
      </c>
      <c r="J2056" s="11" t="s">
        <v>261</v>
      </c>
      <c r="K2056" s="11" t="s">
        <v>4641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45323</v>
      </c>
      <c r="H2057" s="11">
        <v>10</v>
      </c>
      <c r="I2057" s="20" t="s">
        <v>259</v>
      </c>
      <c r="J2057" s="11" t="s">
        <v>261</v>
      </c>
      <c r="K2057" s="11" t="s">
        <v>4641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45323</v>
      </c>
      <c r="H2058" s="11">
        <v>10</v>
      </c>
      <c r="I2058" s="20" t="s">
        <v>259</v>
      </c>
      <c r="J2058" s="11" t="s">
        <v>261</v>
      </c>
      <c r="K2058" s="11" t="s">
        <v>4641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45323</v>
      </c>
      <c r="H2059" s="11">
        <v>10</v>
      </c>
      <c r="I2059" s="20" t="s">
        <v>259</v>
      </c>
      <c r="J2059" s="11" t="s">
        <v>261</v>
      </c>
      <c r="K2059" s="11" t="s">
        <v>4641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45323</v>
      </c>
      <c r="H2060" s="11">
        <v>10</v>
      </c>
      <c r="I2060" s="20" t="s">
        <v>259</v>
      </c>
      <c r="J2060" s="11" t="s">
        <v>261</v>
      </c>
      <c r="K2060" s="11" t="s">
        <v>4641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45323</v>
      </c>
      <c r="H2061" s="11">
        <v>10</v>
      </c>
      <c r="I2061" s="20" t="s">
        <v>259</v>
      </c>
      <c r="J2061" s="11" t="s">
        <v>261</v>
      </c>
      <c r="K2061" s="11" t="s">
        <v>4641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45323</v>
      </c>
      <c r="H2062" s="11">
        <v>10</v>
      </c>
      <c r="I2062" s="20" t="s">
        <v>259</v>
      </c>
      <c r="J2062" s="11" t="s">
        <v>261</v>
      </c>
      <c r="K2062" s="11" t="s">
        <v>4641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45323</v>
      </c>
      <c r="H2063" s="11">
        <v>10</v>
      </c>
      <c r="I2063" s="20" t="s">
        <v>259</v>
      </c>
      <c r="J2063" s="11" t="s">
        <v>261</v>
      </c>
      <c r="K2063" s="11" t="s">
        <v>4641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45323</v>
      </c>
      <c r="H2064" s="11">
        <v>10</v>
      </c>
      <c r="I2064" s="20" t="s">
        <v>259</v>
      </c>
      <c r="J2064" s="11" t="s">
        <v>261</v>
      </c>
      <c r="K2064" s="11" t="s">
        <v>4641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45323</v>
      </c>
      <c r="H2065" s="11">
        <v>10</v>
      </c>
      <c r="I2065" s="20" t="s">
        <v>259</v>
      </c>
      <c r="J2065" s="11" t="s">
        <v>261</v>
      </c>
      <c r="K2065" s="11" t="s">
        <v>4641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45323</v>
      </c>
      <c r="H2066" s="11">
        <v>10</v>
      </c>
      <c r="I2066" s="20" t="s">
        <v>259</v>
      </c>
      <c r="J2066" s="11" t="s">
        <v>261</v>
      </c>
      <c r="K2066" s="11" t="s">
        <v>4641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45323</v>
      </c>
      <c r="H2067" s="11">
        <v>10</v>
      </c>
      <c r="I2067" s="20" t="s">
        <v>259</v>
      </c>
      <c r="J2067" s="11" t="s">
        <v>261</v>
      </c>
      <c r="K2067" s="11" t="s">
        <v>4641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45323</v>
      </c>
      <c r="H2068" s="11">
        <v>10</v>
      </c>
      <c r="I2068" s="20" t="s">
        <v>259</v>
      </c>
      <c r="J2068" s="11" t="s">
        <v>261</v>
      </c>
      <c r="K2068" s="11" t="s">
        <v>4641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45323</v>
      </c>
      <c r="H2069" s="11">
        <v>10</v>
      </c>
      <c r="I2069" s="20" t="s">
        <v>259</v>
      </c>
      <c r="J2069" s="11" t="s">
        <v>261</v>
      </c>
      <c r="K2069" s="11" t="s">
        <v>4641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45323</v>
      </c>
      <c r="H2070" s="11">
        <v>10</v>
      </c>
      <c r="I2070" s="20" t="s">
        <v>259</v>
      </c>
      <c r="J2070" s="11" t="s">
        <v>261</v>
      </c>
      <c r="K2070" s="11" t="s">
        <v>4641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45323</v>
      </c>
      <c r="H2071" s="11">
        <v>10</v>
      </c>
      <c r="I2071" s="20" t="s">
        <v>259</v>
      </c>
      <c r="J2071" s="11" t="s">
        <v>261</v>
      </c>
      <c r="K2071" s="11" t="s">
        <v>4641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45323</v>
      </c>
      <c r="H2072" s="11">
        <v>10</v>
      </c>
      <c r="I2072" s="20" t="s">
        <v>259</v>
      </c>
      <c r="J2072" s="11" t="s">
        <v>261</v>
      </c>
      <c r="K2072" s="11" t="s">
        <v>4641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45323</v>
      </c>
      <c r="H2073" s="11">
        <v>10</v>
      </c>
      <c r="I2073" s="20" t="s">
        <v>259</v>
      </c>
      <c r="J2073" s="11" t="s">
        <v>261</v>
      </c>
      <c r="K2073" s="11" t="s">
        <v>4641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45323</v>
      </c>
      <c r="H2074" s="11">
        <v>10</v>
      </c>
      <c r="I2074" s="20" t="s">
        <v>259</v>
      </c>
      <c r="J2074" s="11" t="s">
        <v>261</v>
      </c>
      <c r="K2074" s="11" t="s">
        <v>4641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45323</v>
      </c>
      <c r="H2075" s="11">
        <v>10</v>
      </c>
      <c r="I2075" s="20" t="s">
        <v>259</v>
      </c>
      <c r="J2075" s="11" t="s">
        <v>261</v>
      </c>
      <c r="K2075" s="11" t="s">
        <v>4641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45323</v>
      </c>
      <c r="H2076" s="11">
        <v>10</v>
      </c>
      <c r="I2076" s="20" t="s">
        <v>259</v>
      </c>
      <c r="J2076" s="11" t="s">
        <v>261</v>
      </c>
      <c r="K2076" s="11" t="s">
        <v>4641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45323</v>
      </c>
      <c r="H2077" s="11">
        <v>10</v>
      </c>
      <c r="I2077" s="20" t="s">
        <v>259</v>
      </c>
      <c r="J2077" s="11" t="s">
        <v>261</v>
      </c>
      <c r="K2077" s="11" t="s">
        <v>4641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45323</v>
      </c>
      <c r="H2078" s="11">
        <v>10</v>
      </c>
      <c r="I2078" s="20" t="s">
        <v>259</v>
      </c>
      <c r="J2078" s="11" t="s">
        <v>261</v>
      </c>
      <c r="K2078" s="11" t="s">
        <v>4641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45323</v>
      </c>
      <c r="H2079" s="11">
        <v>10</v>
      </c>
      <c r="I2079" s="20" t="s">
        <v>259</v>
      </c>
      <c r="J2079" s="11" t="s">
        <v>261</v>
      </c>
      <c r="K2079" s="11" t="s">
        <v>4641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45323</v>
      </c>
      <c r="H2080" s="11">
        <v>10</v>
      </c>
      <c r="I2080" s="20" t="s">
        <v>259</v>
      </c>
      <c r="J2080" s="11" t="s">
        <v>261</v>
      </c>
      <c r="K2080" s="11" t="s">
        <v>4641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45323</v>
      </c>
      <c r="H2081" s="11">
        <v>10</v>
      </c>
      <c r="I2081" s="20" t="s">
        <v>259</v>
      </c>
      <c r="J2081" s="11" t="s">
        <v>261</v>
      </c>
      <c r="K2081" s="11" t="s">
        <v>4641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45323</v>
      </c>
      <c r="H2082" s="11">
        <v>10</v>
      </c>
      <c r="I2082" s="20" t="s">
        <v>259</v>
      </c>
      <c r="J2082" s="11" t="s">
        <v>261</v>
      </c>
      <c r="K2082" s="11" t="s">
        <v>4641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45323</v>
      </c>
      <c r="H2083" s="11">
        <v>10</v>
      </c>
      <c r="I2083" s="20" t="s">
        <v>259</v>
      </c>
      <c r="J2083" s="11" t="s">
        <v>261</v>
      </c>
      <c r="K2083" s="11" t="s">
        <v>4641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45323</v>
      </c>
      <c r="H2084" s="11">
        <v>10</v>
      </c>
      <c r="I2084" s="20" t="s">
        <v>259</v>
      </c>
      <c r="J2084" s="11" t="s">
        <v>261</v>
      </c>
      <c r="K2084" s="11" t="s">
        <v>4641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45323</v>
      </c>
      <c r="H2085" s="11">
        <v>10</v>
      </c>
      <c r="I2085" s="20" t="s">
        <v>259</v>
      </c>
      <c r="J2085" s="11" t="s">
        <v>261</v>
      </c>
      <c r="K2085" s="11" t="s">
        <v>4641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45323</v>
      </c>
      <c r="H2086" s="11">
        <v>10</v>
      </c>
      <c r="I2086" s="20" t="s">
        <v>259</v>
      </c>
      <c r="J2086" s="11" t="s">
        <v>261</v>
      </c>
      <c r="K2086" s="11" t="s">
        <v>4641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45323</v>
      </c>
      <c r="H2087" s="11">
        <v>10</v>
      </c>
      <c r="I2087" s="20" t="s">
        <v>259</v>
      </c>
      <c r="J2087" s="11" t="s">
        <v>261</v>
      </c>
      <c r="K2087" s="11" t="s">
        <v>4641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45323</v>
      </c>
      <c r="H2088" s="11">
        <v>10</v>
      </c>
      <c r="I2088" s="20" t="s">
        <v>259</v>
      </c>
      <c r="J2088" s="11" t="s">
        <v>261</v>
      </c>
      <c r="K2088" s="11" t="s">
        <v>4641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45323</v>
      </c>
      <c r="H2089" s="11">
        <v>10</v>
      </c>
      <c r="I2089" s="20" t="s">
        <v>259</v>
      </c>
      <c r="J2089" s="11" t="s">
        <v>261</v>
      </c>
      <c r="K2089" s="11" t="s">
        <v>4641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45323</v>
      </c>
      <c r="H2090" s="11">
        <v>10</v>
      </c>
      <c r="I2090" s="20" t="s">
        <v>259</v>
      </c>
      <c r="J2090" s="11" t="s">
        <v>261</v>
      </c>
      <c r="K2090" s="11" t="s">
        <v>4641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45323</v>
      </c>
      <c r="H2091" s="11">
        <v>10</v>
      </c>
      <c r="I2091" s="20" t="s">
        <v>259</v>
      </c>
      <c r="J2091" s="11" t="s">
        <v>261</v>
      </c>
      <c r="K2091" s="11" t="s">
        <v>4641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45323</v>
      </c>
      <c r="H2092" s="11">
        <v>10</v>
      </c>
      <c r="I2092" s="20" t="s">
        <v>259</v>
      </c>
      <c r="J2092" s="11" t="s">
        <v>261</v>
      </c>
      <c r="K2092" s="11" t="s">
        <v>4641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45323</v>
      </c>
      <c r="H2093" s="11">
        <v>10</v>
      </c>
      <c r="I2093" s="20" t="s">
        <v>259</v>
      </c>
      <c r="J2093" s="11" t="s">
        <v>261</v>
      </c>
      <c r="K2093" s="11" t="s">
        <v>4641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45323</v>
      </c>
      <c r="H2094" s="11">
        <v>10</v>
      </c>
      <c r="I2094" s="20" t="s">
        <v>259</v>
      </c>
      <c r="J2094" s="11" t="s">
        <v>261</v>
      </c>
      <c r="K2094" s="11" t="s">
        <v>4641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45323</v>
      </c>
      <c r="H2095" s="11">
        <v>10</v>
      </c>
      <c r="I2095" s="20" t="s">
        <v>259</v>
      </c>
      <c r="J2095" s="11" t="s">
        <v>261</v>
      </c>
      <c r="K2095" s="11" t="s">
        <v>4641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45323</v>
      </c>
      <c r="H2096" s="11">
        <v>10</v>
      </c>
      <c r="I2096" s="20" t="s">
        <v>259</v>
      </c>
      <c r="J2096" s="11" t="s">
        <v>261</v>
      </c>
      <c r="K2096" s="11" t="s">
        <v>4641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45323</v>
      </c>
      <c r="H2097" s="11">
        <v>10</v>
      </c>
      <c r="I2097" s="20" t="s">
        <v>259</v>
      </c>
      <c r="J2097" s="11" t="s">
        <v>261</v>
      </c>
      <c r="K2097" s="11" t="s">
        <v>4641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45323</v>
      </c>
      <c r="H2098" s="11">
        <v>10</v>
      </c>
      <c r="I2098" s="20" t="s">
        <v>259</v>
      </c>
      <c r="J2098" s="11" t="s">
        <v>261</v>
      </c>
      <c r="K2098" s="11" t="s">
        <v>4641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45323</v>
      </c>
      <c r="H2099" s="11">
        <v>10</v>
      </c>
      <c r="I2099" s="20" t="s">
        <v>259</v>
      </c>
      <c r="J2099" s="11" t="s">
        <v>261</v>
      </c>
      <c r="K2099" s="11" t="s">
        <v>4641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45323</v>
      </c>
      <c r="H2100" s="11">
        <v>10</v>
      </c>
      <c r="I2100" s="20" t="s">
        <v>259</v>
      </c>
      <c r="J2100" s="11" t="s">
        <v>261</v>
      </c>
      <c r="K2100" s="11" t="s">
        <v>4641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45323</v>
      </c>
      <c r="H2101" s="11">
        <v>10</v>
      </c>
      <c r="I2101" s="20" t="s">
        <v>259</v>
      </c>
      <c r="J2101" s="11" t="s">
        <v>261</v>
      </c>
      <c r="K2101" s="11" t="s">
        <v>4641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45323</v>
      </c>
      <c r="H2102" s="11">
        <v>10</v>
      </c>
      <c r="I2102" s="20" t="s">
        <v>259</v>
      </c>
      <c r="J2102" s="11" t="s">
        <v>261</v>
      </c>
      <c r="K2102" s="11" t="s">
        <v>4641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45323</v>
      </c>
      <c r="H2103" s="11">
        <v>10</v>
      </c>
      <c r="I2103" s="20" t="s">
        <v>259</v>
      </c>
      <c r="J2103" s="11" t="s">
        <v>261</v>
      </c>
      <c r="K2103" s="11" t="s">
        <v>4641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45323</v>
      </c>
      <c r="H2104" s="11">
        <v>10</v>
      </c>
      <c r="I2104" s="20" t="s">
        <v>259</v>
      </c>
      <c r="J2104" s="11" t="s">
        <v>261</v>
      </c>
      <c r="K2104" s="11" t="s">
        <v>4641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45323</v>
      </c>
      <c r="H2105" s="11">
        <v>10</v>
      </c>
      <c r="I2105" s="20" t="s">
        <v>259</v>
      </c>
      <c r="J2105" s="11" t="s">
        <v>261</v>
      </c>
      <c r="K2105" s="11" t="s">
        <v>4641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45323</v>
      </c>
      <c r="H2106" s="11">
        <v>10</v>
      </c>
      <c r="I2106" s="20" t="s">
        <v>259</v>
      </c>
      <c r="J2106" s="11" t="s">
        <v>261</v>
      </c>
      <c r="K2106" s="11" t="s">
        <v>4641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45323</v>
      </c>
      <c r="H2107" s="11">
        <v>10</v>
      </c>
      <c r="I2107" s="20" t="s">
        <v>259</v>
      </c>
      <c r="J2107" s="11" t="s">
        <v>261</v>
      </c>
      <c r="K2107" s="11" t="s">
        <v>4641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45323</v>
      </c>
      <c r="H2108" s="11">
        <v>10</v>
      </c>
      <c r="I2108" s="20" t="s">
        <v>259</v>
      </c>
      <c r="J2108" s="11" t="s">
        <v>261</v>
      </c>
      <c r="K2108" s="11" t="s">
        <v>4641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45323</v>
      </c>
      <c r="H2109" s="11">
        <v>10</v>
      </c>
      <c r="I2109" s="20" t="s">
        <v>259</v>
      </c>
      <c r="J2109" s="11" t="s">
        <v>261</v>
      </c>
      <c r="K2109" s="11" t="s">
        <v>4641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45323</v>
      </c>
      <c r="H2110" s="11">
        <v>10</v>
      </c>
      <c r="I2110" s="20" t="s">
        <v>259</v>
      </c>
      <c r="J2110" s="11" t="s">
        <v>261</v>
      </c>
      <c r="K2110" s="11" t="s">
        <v>4641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45323</v>
      </c>
      <c r="H2111" s="11">
        <v>10</v>
      </c>
      <c r="I2111" s="20" t="s">
        <v>259</v>
      </c>
      <c r="J2111" s="11" t="s">
        <v>261</v>
      </c>
      <c r="K2111" s="11" t="s">
        <v>4641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45323</v>
      </c>
      <c r="H2112" s="11">
        <v>10</v>
      </c>
      <c r="I2112" s="20" t="s">
        <v>259</v>
      </c>
      <c r="J2112" s="11" t="s">
        <v>261</v>
      </c>
      <c r="K2112" s="11" t="s">
        <v>4641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45323</v>
      </c>
      <c r="H2113" s="11">
        <v>10</v>
      </c>
      <c r="I2113" s="20" t="s">
        <v>259</v>
      </c>
      <c r="J2113" s="11" t="s">
        <v>261</v>
      </c>
      <c r="K2113" s="11" t="s">
        <v>4641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45323</v>
      </c>
      <c r="H2114" s="11">
        <v>10</v>
      </c>
      <c r="I2114" s="20" t="s">
        <v>259</v>
      </c>
      <c r="J2114" s="11" t="s">
        <v>261</v>
      </c>
      <c r="K2114" s="11" t="s">
        <v>4641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45323</v>
      </c>
      <c r="H2115" s="11">
        <v>10</v>
      </c>
      <c r="I2115" s="20" t="s">
        <v>259</v>
      </c>
      <c r="J2115" s="11" t="s">
        <v>261</v>
      </c>
      <c r="K2115" s="11" t="s">
        <v>4641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45323</v>
      </c>
      <c r="H2116" s="11">
        <v>10</v>
      </c>
      <c r="I2116" s="20" t="s">
        <v>259</v>
      </c>
      <c r="J2116" s="11" t="s">
        <v>261</v>
      </c>
      <c r="K2116" s="11" t="s">
        <v>4641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45323</v>
      </c>
      <c r="H2117" s="11">
        <v>10</v>
      </c>
      <c r="I2117" s="20" t="s">
        <v>259</v>
      </c>
      <c r="J2117" s="11" t="s">
        <v>261</v>
      </c>
      <c r="K2117" s="11" t="s">
        <v>4641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45323</v>
      </c>
      <c r="H2118" s="11">
        <v>10</v>
      </c>
      <c r="I2118" s="20" t="s">
        <v>259</v>
      </c>
      <c r="J2118" s="11" t="s">
        <v>261</v>
      </c>
      <c r="K2118" s="11" t="s">
        <v>4641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45323</v>
      </c>
      <c r="H2119" s="11">
        <v>10</v>
      </c>
      <c r="I2119" s="20" t="s">
        <v>259</v>
      </c>
      <c r="J2119" s="11" t="s">
        <v>261</v>
      </c>
      <c r="K2119" s="11" t="s">
        <v>4641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45323</v>
      </c>
      <c r="H2120" s="11">
        <v>10</v>
      </c>
      <c r="I2120" s="20" t="s">
        <v>259</v>
      </c>
      <c r="J2120" s="11" t="s">
        <v>261</v>
      </c>
      <c r="K2120" s="11" t="s">
        <v>4641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45323</v>
      </c>
      <c r="H2121" s="11">
        <v>10</v>
      </c>
      <c r="I2121" s="20" t="s">
        <v>259</v>
      </c>
      <c r="J2121" s="11" t="s">
        <v>261</v>
      </c>
      <c r="K2121" s="11" t="s">
        <v>4641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45323</v>
      </c>
      <c r="H2122" s="11">
        <v>10</v>
      </c>
      <c r="I2122" s="20" t="s">
        <v>259</v>
      </c>
      <c r="J2122" s="11" t="s">
        <v>261</v>
      </c>
      <c r="K2122" s="11" t="s">
        <v>4641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45323</v>
      </c>
      <c r="H2123" s="11">
        <v>10</v>
      </c>
      <c r="I2123" s="20" t="s">
        <v>259</v>
      </c>
      <c r="J2123" s="11" t="s">
        <v>261</v>
      </c>
      <c r="K2123" s="11" t="s">
        <v>4641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45323</v>
      </c>
      <c r="H2124" s="11">
        <v>10</v>
      </c>
      <c r="I2124" s="20" t="s">
        <v>259</v>
      </c>
      <c r="J2124" s="11" t="s">
        <v>261</v>
      </c>
      <c r="K2124" s="11" t="s">
        <v>4641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45323</v>
      </c>
      <c r="H2125" s="11">
        <v>10</v>
      </c>
      <c r="I2125" s="20" t="s">
        <v>259</v>
      </c>
      <c r="J2125" s="11" t="s">
        <v>261</v>
      </c>
      <c r="K2125" s="11" t="s">
        <v>4641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45323</v>
      </c>
      <c r="H2126" s="11">
        <v>10</v>
      </c>
      <c r="I2126" s="20" t="s">
        <v>259</v>
      </c>
      <c r="J2126" s="11" t="s">
        <v>261</v>
      </c>
      <c r="K2126" s="11" t="s">
        <v>4641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45323</v>
      </c>
      <c r="H2127" s="11">
        <v>10</v>
      </c>
      <c r="I2127" s="20" t="s">
        <v>259</v>
      </c>
      <c r="J2127" s="11" t="s">
        <v>261</v>
      </c>
      <c r="K2127" s="11" t="s">
        <v>4641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45323</v>
      </c>
      <c r="H2128" s="11">
        <v>10</v>
      </c>
      <c r="I2128" s="20" t="s">
        <v>259</v>
      </c>
      <c r="J2128" s="11" t="s">
        <v>261</v>
      </c>
      <c r="K2128" s="11" t="s">
        <v>4641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45323</v>
      </c>
      <c r="H2129" s="11">
        <v>10</v>
      </c>
      <c r="I2129" s="20" t="s">
        <v>259</v>
      </c>
      <c r="J2129" s="11" t="s">
        <v>261</v>
      </c>
      <c r="K2129" s="11" t="s">
        <v>4641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45323</v>
      </c>
      <c r="H2130" s="11">
        <v>10</v>
      </c>
      <c r="I2130" s="20" t="s">
        <v>259</v>
      </c>
      <c r="J2130" s="11" t="s">
        <v>261</v>
      </c>
      <c r="K2130" s="11" t="s">
        <v>4641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45323</v>
      </c>
      <c r="H2131" s="11">
        <v>10</v>
      </c>
      <c r="I2131" s="20" t="s">
        <v>259</v>
      </c>
      <c r="J2131" s="11" t="s">
        <v>261</v>
      </c>
      <c r="K2131" s="11" t="s">
        <v>4641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45323</v>
      </c>
      <c r="H2132" s="11">
        <v>10</v>
      </c>
      <c r="I2132" s="20" t="s">
        <v>259</v>
      </c>
      <c r="J2132" s="11" t="s">
        <v>261</v>
      </c>
      <c r="K2132" s="11" t="s">
        <v>4641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45323</v>
      </c>
      <c r="H2133" s="11">
        <v>10</v>
      </c>
      <c r="I2133" s="20" t="s">
        <v>259</v>
      </c>
      <c r="J2133" s="11" t="s">
        <v>261</v>
      </c>
      <c r="K2133" s="11" t="s">
        <v>4641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45323</v>
      </c>
      <c r="H2134" s="11">
        <v>10</v>
      </c>
      <c r="I2134" s="20" t="s">
        <v>259</v>
      </c>
      <c r="J2134" s="11" t="s">
        <v>261</v>
      </c>
      <c r="K2134" s="11" t="s">
        <v>4641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45323</v>
      </c>
      <c r="H2135" s="11">
        <v>10</v>
      </c>
      <c r="I2135" s="20" t="s">
        <v>259</v>
      </c>
      <c r="J2135" s="11" t="s">
        <v>261</v>
      </c>
      <c r="K2135" s="11" t="s">
        <v>4641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45323</v>
      </c>
      <c r="H2136" s="11">
        <v>10</v>
      </c>
      <c r="I2136" s="20" t="s">
        <v>259</v>
      </c>
      <c r="J2136" s="11" t="s">
        <v>261</v>
      </c>
      <c r="K2136" s="11" t="s">
        <v>4641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45323</v>
      </c>
      <c r="H2137" s="11">
        <v>10</v>
      </c>
      <c r="I2137" s="20" t="s">
        <v>259</v>
      </c>
      <c r="J2137" s="11" t="s">
        <v>261</v>
      </c>
      <c r="K2137" s="11" t="s">
        <v>4641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45323</v>
      </c>
      <c r="H2138" s="11">
        <v>10</v>
      </c>
      <c r="I2138" s="20" t="s">
        <v>259</v>
      </c>
      <c r="J2138" s="11" t="s">
        <v>261</v>
      </c>
      <c r="K2138" s="11" t="s">
        <v>4641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45323</v>
      </c>
      <c r="H2139" s="11">
        <v>10</v>
      </c>
      <c r="I2139" s="20" t="s">
        <v>259</v>
      </c>
      <c r="J2139" s="11" t="s">
        <v>261</v>
      </c>
      <c r="K2139" s="11" t="s">
        <v>4641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45323</v>
      </c>
      <c r="H2140" s="11">
        <v>10</v>
      </c>
      <c r="I2140" s="20" t="s">
        <v>259</v>
      </c>
      <c r="J2140" s="11" t="s">
        <v>261</v>
      </c>
      <c r="K2140" s="11" t="s">
        <v>4641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45323</v>
      </c>
      <c r="H2141" s="11">
        <v>10</v>
      </c>
      <c r="I2141" s="20" t="s">
        <v>259</v>
      </c>
      <c r="J2141" s="11" t="s">
        <v>261</v>
      </c>
      <c r="K2141" s="11" t="s">
        <v>4641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45323</v>
      </c>
      <c r="H2142" s="11">
        <v>10</v>
      </c>
      <c r="I2142" s="20" t="s">
        <v>259</v>
      </c>
      <c r="J2142" s="11" t="s">
        <v>261</v>
      </c>
      <c r="K2142" s="11" t="s">
        <v>4641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45323</v>
      </c>
      <c r="H2143" s="11">
        <v>10</v>
      </c>
      <c r="I2143" s="20" t="s">
        <v>259</v>
      </c>
      <c r="J2143" s="11" t="s">
        <v>261</v>
      </c>
      <c r="K2143" s="11" t="s">
        <v>4641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45323</v>
      </c>
      <c r="H2144" s="11">
        <v>10</v>
      </c>
      <c r="I2144" s="20" t="s">
        <v>259</v>
      </c>
      <c r="J2144" s="11" t="s">
        <v>261</v>
      </c>
      <c r="K2144" s="11" t="s">
        <v>4641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45323</v>
      </c>
      <c r="H2145" s="11">
        <v>10</v>
      </c>
      <c r="I2145" s="20" t="s">
        <v>259</v>
      </c>
      <c r="J2145" s="11" t="s">
        <v>261</v>
      </c>
      <c r="K2145" s="11" t="s">
        <v>4641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45323</v>
      </c>
      <c r="H2146" s="11">
        <v>10</v>
      </c>
      <c r="I2146" s="20" t="s">
        <v>259</v>
      </c>
      <c r="J2146" s="11" t="s">
        <v>261</v>
      </c>
      <c r="K2146" s="11" t="s">
        <v>4641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45323</v>
      </c>
      <c r="H2147" s="11">
        <v>10</v>
      </c>
      <c r="I2147" s="20" t="s">
        <v>259</v>
      </c>
      <c r="J2147" s="11" t="s">
        <v>261</v>
      </c>
      <c r="K2147" s="11" t="s">
        <v>4641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45323</v>
      </c>
      <c r="H2148" s="11">
        <v>10</v>
      </c>
      <c r="I2148" s="20" t="s">
        <v>259</v>
      </c>
      <c r="J2148" s="11" t="s">
        <v>261</v>
      </c>
      <c r="K2148" s="11" t="s">
        <v>4641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45323</v>
      </c>
      <c r="H2149" s="11">
        <v>10</v>
      </c>
      <c r="I2149" s="20" t="s">
        <v>259</v>
      </c>
      <c r="J2149" s="11" t="s">
        <v>261</v>
      </c>
      <c r="K2149" s="11" t="s">
        <v>4641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45323</v>
      </c>
      <c r="H2150" s="11">
        <v>10</v>
      </c>
      <c r="I2150" s="20" t="s">
        <v>259</v>
      </c>
      <c r="J2150" s="11" t="s">
        <v>261</v>
      </c>
      <c r="K2150" s="11" t="s">
        <v>4641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45323</v>
      </c>
      <c r="H2151" s="11">
        <v>10</v>
      </c>
      <c r="I2151" s="20" t="s">
        <v>259</v>
      </c>
      <c r="J2151" s="11" t="s">
        <v>261</v>
      </c>
      <c r="K2151" s="11" t="s">
        <v>4641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45323</v>
      </c>
      <c r="H2152" s="11">
        <v>10</v>
      </c>
      <c r="I2152" s="20" t="s">
        <v>259</v>
      </c>
      <c r="J2152" s="11" t="s">
        <v>261</v>
      </c>
      <c r="K2152" s="11" t="s">
        <v>4641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45323</v>
      </c>
      <c r="H2153" s="11">
        <v>10</v>
      </c>
      <c r="I2153" s="20" t="s">
        <v>259</v>
      </c>
      <c r="J2153" s="11" t="s">
        <v>261</v>
      </c>
      <c r="K2153" s="11" t="s">
        <v>4641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45323</v>
      </c>
      <c r="H2154" s="11">
        <v>10</v>
      </c>
      <c r="I2154" s="20" t="s">
        <v>259</v>
      </c>
      <c r="J2154" s="11" t="s">
        <v>261</v>
      </c>
      <c r="K2154" s="11" t="s">
        <v>4641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45323</v>
      </c>
      <c r="H2155" s="11">
        <v>10</v>
      </c>
      <c r="I2155" s="20" t="s">
        <v>259</v>
      </c>
      <c r="J2155" s="11" t="s">
        <v>261</v>
      </c>
      <c r="K2155" s="11" t="s">
        <v>4641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45323</v>
      </c>
      <c r="H2156" s="11">
        <v>10</v>
      </c>
      <c r="I2156" s="20" t="s">
        <v>259</v>
      </c>
      <c r="J2156" s="11" t="s">
        <v>261</v>
      </c>
      <c r="K2156" s="11" t="s">
        <v>4641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45323</v>
      </c>
      <c r="H2157" s="11">
        <v>10</v>
      </c>
      <c r="I2157" s="20" t="s">
        <v>259</v>
      </c>
      <c r="J2157" s="11" t="s">
        <v>261</v>
      </c>
      <c r="K2157" s="11" t="s">
        <v>4641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45323</v>
      </c>
      <c r="H2158" s="11">
        <v>10</v>
      </c>
      <c r="I2158" s="20" t="s">
        <v>259</v>
      </c>
      <c r="J2158" s="11" t="s">
        <v>261</v>
      </c>
      <c r="K2158" s="11" t="s">
        <v>4641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45323</v>
      </c>
      <c r="H2159" s="11">
        <v>10</v>
      </c>
      <c r="I2159" s="20" t="s">
        <v>259</v>
      </c>
      <c r="J2159" s="11" t="s">
        <v>261</v>
      </c>
      <c r="K2159" s="11" t="s">
        <v>4641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45323</v>
      </c>
      <c r="H2160" s="11">
        <v>10</v>
      </c>
      <c r="I2160" s="20" t="s">
        <v>259</v>
      </c>
      <c r="J2160" s="11" t="s">
        <v>261</v>
      </c>
      <c r="K2160" s="11" t="s">
        <v>4641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45323</v>
      </c>
      <c r="H2161" s="11">
        <v>10</v>
      </c>
      <c r="I2161" s="20" t="s">
        <v>259</v>
      </c>
      <c r="J2161" s="11" t="s">
        <v>261</v>
      </c>
      <c r="K2161" s="11" t="s">
        <v>4641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45323</v>
      </c>
      <c r="H2162" s="11">
        <v>10</v>
      </c>
      <c r="I2162" s="20" t="s">
        <v>259</v>
      </c>
      <c r="J2162" s="11" t="s">
        <v>261</v>
      </c>
      <c r="K2162" s="11" t="s">
        <v>4641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45323</v>
      </c>
      <c r="H2163" s="11">
        <v>10</v>
      </c>
      <c r="I2163" s="20" t="s">
        <v>259</v>
      </c>
      <c r="J2163" s="11" t="s">
        <v>261</v>
      </c>
      <c r="K2163" s="11" t="s">
        <v>4641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45323</v>
      </c>
      <c r="H2164" s="11">
        <v>10</v>
      </c>
      <c r="I2164" s="20" t="s">
        <v>259</v>
      </c>
      <c r="J2164" s="11" t="s">
        <v>261</v>
      </c>
      <c r="K2164" s="11" t="s">
        <v>4641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45323</v>
      </c>
      <c r="H2165" s="11">
        <v>10</v>
      </c>
      <c r="I2165" s="20" t="s">
        <v>259</v>
      </c>
      <c r="J2165" s="11" t="s">
        <v>261</v>
      </c>
      <c r="K2165" s="11" t="s">
        <v>4641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45323</v>
      </c>
      <c r="H2166" s="11">
        <v>10</v>
      </c>
      <c r="I2166" s="20" t="s">
        <v>259</v>
      </c>
      <c r="J2166" s="11" t="s">
        <v>261</v>
      </c>
      <c r="K2166" s="11" t="s">
        <v>4641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45323</v>
      </c>
      <c r="H2167" s="11">
        <v>10</v>
      </c>
      <c r="I2167" s="20" t="s">
        <v>259</v>
      </c>
      <c r="J2167" s="11" t="s">
        <v>261</v>
      </c>
      <c r="K2167" s="11" t="s">
        <v>4641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45323</v>
      </c>
      <c r="H2168" s="11">
        <v>10</v>
      </c>
      <c r="I2168" s="20" t="s">
        <v>259</v>
      </c>
      <c r="J2168" s="11" t="s">
        <v>261</v>
      </c>
      <c r="K2168" s="11" t="s">
        <v>4641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45323</v>
      </c>
      <c r="H2169" s="11">
        <v>10</v>
      </c>
      <c r="I2169" s="20" t="s">
        <v>259</v>
      </c>
      <c r="J2169" s="11" t="s">
        <v>261</v>
      </c>
      <c r="K2169" s="11" t="s">
        <v>4641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45323</v>
      </c>
      <c r="H2170" s="11">
        <v>10</v>
      </c>
      <c r="I2170" s="20" t="s">
        <v>259</v>
      </c>
      <c r="J2170" s="11" t="s">
        <v>261</v>
      </c>
      <c r="K2170" s="11" t="s">
        <v>4641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45323</v>
      </c>
      <c r="H2171" s="11">
        <v>10</v>
      </c>
      <c r="I2171" s="20" t="s">
        <v>259</v>
      </c>
      <c r="J2171" s="11" t="s">
        <v>261</v>
      </c>
      <c r="K2171" s="11" t="s">
        <v>4641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45323</v>
      </c>
      <c r="H2172" s="11">
        <v>10</v>
      </c>
      <c r="I2172" s="20" t="s">
        <v>259</v>
      </c>
      <c r="J2172" s="11" t="s">
        <v>261</v>
      </c>
      <c r="K2172" s="11" t="s">
        <v>4641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45323</v>
      </c>
      <c r="H2173" s="11">
        <v>10</v>
      </c>
      <c r="I2173" s="20" t="s">
        <v>259</v>
      </c>
      <c r="J2173" s="11" t="s">
        <v>261</v>
      </c>
      <c r="K2173" s="11" t="s">
        <v>4641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45323</v>
      </c>
      <c r="H2174" s="11">
        <v>10</v>
      </c>
      <c r="I2174" s="20" t="s">
        <v>259</v>
      </c>
      <c r="J2174" s="11" t="s">
        <v>261</v>
      </c>
      <c r="K2174" s="11" t="s">
        <v>4641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45323</v>
      </c>
      <c r="H2175" s="11">
        <v>10</v>
      </c>
      <c r="I2175" s="20" t="s">
        <v>259</v>
      </c>
      <c r="J2175" s="11" t="s">
        <v>261</v>
      </c>
      <c r="K2175" s="11" t="s">
        <v>4641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45323</v>
      </c>
      <c r="H2176" s="11">
        <v>10</v>
      </c>
      <c r="I2176" s="20" t="s">
        <v>259</v>
      </c>
      <c r="J2176" s="11" t="s">
        <v>261</v>
      </c>
      <c r="K2176" s="11" t="s">
        <v>4641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45323</v>
      </c>
      <c r="H2177" s="11">
        <v>10</v>
      </c>
      <c r="I2177" s="20" t="s">
        <v>259</v>
      </c>
      <c r="J2177" s="11" t="s">
        <v>261</v>
      </c>
      <c r="K2177" s="11" t="s">
        <v>4641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45323</v>
      </c>
      <c r="H2178" s="11">
        <v>10</v>
      </c>
      <c r="I2178" s="20" t="s">
        <v>259</v>
      </c>
      <c r="J2178" s="11" t="s">
        <v>261</v>
      </c>
      <c r="K2178" s="11" t="s">
        <v>4641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45323</v>
      </c>
      <c r="H2179" s="11">
        <v>10</v>
      </c>
      <c r="I2179" s="20" t="s">
        <v>259</v>
      </c>
      <c r="J2179" s="11" t="s">
        <v>261</v>
      </c>
      <c r="K2179" s="11" t="s">
        <v>4641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45323</v>
      </c>
      <c r="H2180" s="11">
        <v>10</v>
      </c>
      <c r="I2180" s="20" t="s">
        <v>259</v>
      </c>
      <c r="J2180" s="11" t="s">
        <v>261</v>
      </c>
      <c r="K2180" s="11" t="s">
        <v>4641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45323</v>
      </c>
      <c r="H2181" s="11">
        <v>10</v>
      </c>
      <c r="I2181" s="20" t="s">
        <v>259</v>
      </c>
      <c r="J2181" s="11" t="s">
        <v>261</v>
      </c>
      <c r="K2181" s="11" t="s">
        <v>4641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45323</v>
      </c>
      <c r="H2182" s="11">
        <v>10</v>
      </c>
      <c r="I2182" s="20" t="s">
        <v>259</v>
      </c>
      <c r="J2182" s="11" t="s">
        <v>261</v>
      </c>
      <c r="K2182" s="11" t="s">
        <v>4641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45323</v>
      </c>
      <c r="H2183" s="11">
        <v>10</v>
      </c>
      <c r="I2183" s="20" t="s">
        <v>259</v>
      </c>
      <c r="J2183" s="11" t="s">
        <v>261</v>
      </c>
      <c r="K2183" s="11" t="s">
        <v>4641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45323</v>
      </c>
      <c r="H2184" s="11">
        <v>10</v>
      </c>
      <c r="I2184" s="20" t="s">
        <v>259</v>
      </c>
      <c r="J2184" s="11" t="s">
        <v>261</v>
      </c>
      <c r="K2184" s="11" t="s">
        <v>4641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45323</v>
      </c>
      <c r="H2185" s="11">
        <v>10</v>
      </c>
      <c r="I2185" s="20" t="s">
        <v>259</v>
      </c>
      <c r="J2185" s="11" t="s">
        <v>261</v>
      </c>
      <c r="K2185" s="11" t="s">
        <v>4641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45323</v>
      </c>
      <c r="H2186" s="11">
        <v>10</v>
      </c>
      <c r="I2186" s="20" t="s">
        <v>259</v>
      </c>
      <c r="J2186" s="11" t="s">
        <v>261</v>
      </c>
      <c r="K2186" s="11" t="s">
        <v>4641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45323</v>
      </c>
      <c r="H2187" s="11">
        <v>10</v>
      </c>
      <c r="I2187" s="20" t="s">
        <v>259</v>
      </c>
      <c r="J2187" s="11" t="s">
        <v>261</v>
      </c>
      <c r="K2187" s="11" t="s">
        <v>4641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45323</v>
      </c>
      <c r="H2188" s="11">
        <v>10</v>
      </c>
      <c r="I2188" s="20" t="s">
        <v>259</v>
      </c>
      <c r="J2188" s="11" t="s">
        <v>261</v>
      </c>
      <c r="K2188" s="11" t="s">
        <v>4641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45323</v>
      </c>
      <c r="H2189" s="11">
        <v>10</v>
      </c>
      <c r="I2189" s="20" t="s">
        <v>259</v>
      </c>
      <c r="J2189" s="11" t="s">
        <v>261</v>
      </c>
      <c r="K2189" s="11" t="s">
        <v>4641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45323</v>
      </c>
      <c r="H2190" s="11">
        <v>10</v>
      </c>
      <c r="I2190" s="20" t="s">
        <v>259</v>
      </c>
      <c r="J2190" s="11" t="s">
        <v>261</v>
      </c>
      <c r="K2190" s="11" t="s">
        <v>4641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45323</v>
      </c>
      <c r="H2191" s="11">
        <v>10</v>
      </c>
      <c r="I2191" s="20" t="s">
        <v>259</v>
      </c>
      <c r="J2191" s="11" t="s">
        <v>261</v>
      </c>
      <c r="K2191" s="11" t="s">
        <v>4641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45323</v>
      </c>
      <c r="H2192" s="11">
        <v>10</v>
      </c>
      <c r="I2192" s="20" t="s">
        <v>259</v>
      </c>
      <c r="J2192" s="11" t="s">
        <v>261</v>
      </c>
      <c r="K2192" s="11" t="s">
        <v>4641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45323</v>
      </c>
      <c r="H2193" s="11">
        <v>10</v>
      </c>
      <c r="I2193" s="20" t="s">
        <v>259</v>
      </c>
      <c r="J2193" s="11" t="s">
        <v>261</v>
      </c>
      <c r="K2193" s="11" t="s">
        <v>4641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45323</v>
      </c>
      <c r="H2194" s="11">
        <v>10</v>
      </c>
      <c r="I2194" s="20" t="s">
        <v>259</v>
      </c>
      <c r="J2194" s="11" t="s">
        <v>261</v>
      </c>
      <c r="K2194" s="11" t="s">
        <v>4641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45323</v>
      </c>
      <c r="H2195" s="11">
        <v>10</v>
      </c>
      <c r="I2195" s="20" t="s">
        <v>259</v>
      </c>
      <c r="J2195" s="11" t="s">
        <v>261</v>
      </c>
      <c r="K2195" s="11" t="s">
        <v>4641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45323</v>
      </c>
      <c r="H2196" s="11">
        <v>10</v>
      </c>
      <c r="I2196" s="20" t="s">
        <v>259</v>
      </c>
      <c r="J2196" s="11" t="s">
        <v>261</v>
      </c>
      <c r="K2196" s="11" t="s">
        <v>4641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45323</v>
      </c>
      <c r="H2197" s="11">
        <v>10</v>
      </c>
      <c r="I2197" s="20" t="s">
        <v>259</v>
      </c>
      <c r="J2197" s="11" t="s">
        <v>261</v>
      </c>
      <c r="K2197" s="11" t="s">
        <v>4641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45323</v>
      </c>
      <c r="H2198" s="11">
        <v>10</v>
      </c>
      <c r="I2198" s="20" t="s">
        <v>259</v>
      </c>
      <c r="J2198" s="11" t="s">
        <v>261</v>
      </c>
      <c r="K2198" s="11" t="s">
        <v>4641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45323</v>
      </c>
      <c r="H2199" s="11">
        <v>10</v>
      </c>
      <c r="I2199" s="20" t="s">
        <v>259</v>
      </c>
      <c r="J2199" s="11" t="s">
        <v>261</v>
      </c>
      <c r="K2199" s="11" t="s">
        <v>4641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45323</v>
      </c>
      <c r="H2200" s="11">
        <v>10</v>
      </c>
      <c r="I2200" s="20" t="s">
        <v>259</v>
      </c>
      <c r="J2200" s="11" t="s">
        <v>261</v>
      </c>
      <c r="K2200" s="11" t="s">
        <v>4641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45323</v>
      </c>
      <c r="H2201" s="11">
        <v>10</v>
      </c>
      <c r="I2201" s="20" t="s">
        <v>259</v>
      </c>
      <c r="J2201" s="11" t="s">
        <v>261</v>
      </c>
      <c r="K2201" s="11" t="s">
        <v>4641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45323</v>
      </c>
      <c r="H2202" s="11">
        <v>10</v>
      </c>
      <c r="I2202" s="20" t="s">
        <v>259</v>
      </c>
      <c r="J2202" s="11" t="s">
        <v>261</v>
      </c>
      <c r="K2202" s="11" t="s">
        <v>4641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45323</v>
      </c>
      <c r="H2203" s="11">
        <v>10</v>
      </c>
      <c r="I2203" s="20" t="s">
        <v>259</v>
      </c>
      <c r="J2203" s="11" t="s">
        <v>261</v>
      </c>
      <c r="K2203" s="11" t="s">
        <v>4641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45323</v>
      </c>
      <c r="H2204" s="11">
        <v>10</v>
      </c>
      <c r="I2204" s="20" t="s">
        <v>259</v>
      </c>
      <c r="J2204" s="11" t="s">
        <v>261</v>
      </c>
      <c r="K2204" s="11" t="s">
        <v>4641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45323</v>
      </c>
      <c r="H2205" s="11">
        <v>10</v>
      </c>
      <c r="I2205" s="20" t="s">
        <v>259</v>
      </c>
      <c r="J2205" s="11" t="s">
        <v>261</v>
      </c>
      <c r="K2205" s="11" t="s">
        <v>4641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45323</v>
      </c>
      <c r="H2206" s="11">
        <v>10</v>
      </c>
      <c r="I2206" s="20" t="s">
        <v>259</v>
      </c>
      <c r="J2206" s="11" t="s">
        <v>261</v>
      </c>
      <c r="K2206" s="11" t="s">
        <v>4641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45323</v>
      </c>
      <c r="H2207" s="11">
        <v>10</v>
      </c>
      <c r="I2207" s="20" t="s">
        <v>259</v>
      </c>
      <c r="J2207" s="11" t="s">
        <v>261</v>
      </c>
      <c r="K2207" s="11" t="s">
        <v>4641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45323</v>
      </c>
      <c r="H2208" s="11">
        <v>10</v>
      </c>
      <c r="I2208" s="20" t="s">
        <v>259</v>
      </c>
      <c r="J2208" s="11" t="s">
        <v>261</v>
      </c>
      <c r="K2208" s="11" t="s">
        <v>4641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45323</v>
      </c>
      <c r="H2209" s="11">
        <v>10</v>
      </c>
      <c r="I2209" s="20" t="s">
        <v>259</v>
      </c>
      <c r="J2209" s="11" t="s">
        <v>261</v>
      </c>
      <c r="K2209" s="11" t="s">
        <v>4641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45323</v>
      </c>
      <c r="H2210" s="11">
        <v>10</v>
      </c>
      <c r="I2210" s="20" t="s">
        <v>259</v>
      </c>
      <c r="J2210" s="11" t="s">
        <v>261</v>
      </c>
      <c r="K2210" s="11" t="s">
        <v>4641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45323</v>
      </c>
      <c r="H2211" s="11">
        <v>10</v>
      </c>
      <c r="I2211" s="20" t="s">
        <v>259</v>
      </c>
      <c r="J2211" s="11" t="s">
        <v>261</v>
      </c>
      <c r="K2211" s="11" t="s">
        <v>4641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45323</v>
      </c>
      <c r="H2212" s="11">
        <v>10</v>
      </c>
      <c r="I2212" s="20" t="s">
        <v>259</v>
      </c>
      <c r="J2212" s="11" t="s">
        <v>261</v>
      </c>
      <c r="K2212" s="11" t="s">
        <v>4641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45323</v>
      </c>
      <c r="H2213" s="11">
        <v>10</v>
      </c>
      <c r="I2213" s="20" t="s">
        <v>259</v>
      </c>
      <c r="J2213" s="11" t="s">
        <v>261</v>
      </c>
      <c r="K2213" s="11" t="s">
        <v>4641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45323</v>
      </c>
      <c r="H2214" s="11">
        <v>10</v>
      </c>
      <c r="I2214" s="20" t="s">
        <v>259</v>
      </c>
      <c r="J2214" s="11" t="s">
        <v>261</v>
      </c>
      <c r="K2214" s="11" t="s">
        <v>4641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45323</v>
      </c>
      <c r="H2215" s="11">
        <v>10</v>
      </c>
      <c r="I2215" s="20" t="s">
        <v>259</v>
      </c>
      <c r="J2215" s="11" t="s">
        <v>261</v>
      </c>
      <c r="K2215" s="11" t="s">
        <v>4641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45323</v>
      </c>
      <c r="H2216" s="11">
        <v>10</v>
      </c>
      <c r="I2216" s="20" t="s">
        <v>259</v>
      </c>
      <c r="J2216" s="11" t="s">
        <v>261</v>
      </c>
      <c r="K2216" s="11" t="s">
        <v>4641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45323</v>
      </c>
      <c r="H2217" s="11">
        <v>10</v>
      </c>
      <c r="I2217" s="20" t="s">
        <v>259</v>
      </c>
      <c r="J2217" s="11" t="s">
        <v>261</v>
      </c>
      <c r="K2217" s="11" t="s">
        <v>4641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45323</v>
      </c>
      <c r="H2218" s="11">
        <v>10</v>
      </c>
      <c r="I2218" s="20" t="s">
        <v>259</v>
      </c>
      <c r="J2218" s="11" t="s">
        <v>261</v>
      </c>
      <c r="K2218" s="11" t="s">
        <v>4641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45323</v>
      </c>
      <c r="H2219" s="11">
        <v>10</v>
      </c>
      <c r="I2219" s="20" t="s">
        <v>259</v>
      </c>
      <c r="J2219" s="11" t="s">
        <v>261</v>
      </c>
      <c r="K2219" s="11" t="s">
        <v>4641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45323</v>
      </c>
      <c r="H2220" s="11">
        <v>10</v>
      </c>
      <c r="I2220" s="20" t="s">
        <v>259</v>
      </c>
      <c r="J2220" s="11" t="s">
        <v>261</v>
      </c>
      <c r="K2220" s="11" t="s">
        <v>4641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45323</v>
      </c>
      <c r="H2221" s="11">
        <v>10</v>
      </c>
      <c r="I2221" s="20" t="s">
        <v>259</v>
      </c>
      <c r="J2221" s="11" t="s">
        <v>261</v>
      </c>
      <c r="K2221" s="11" t="s">
        <v>4641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45323</v>
      </c>
      <c r="H2222" s="11">
        <v>10</v>
      </c>
      <c r="I2222" s="20" t="s">
        <v>259</v>
      </c>
      <c r="J2222" s="11" t="s">
        <v>261</v>
      </c>
      <c r="K2222" s="11" t="s">
        <v>4641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45323</v>
      </c>
      <c r="H2223" s="11">
        <v>10</v>
      </c>
      <c r="I2223" s="20" t="s">
        <v>259</v>
      </c>
      <c r="J2223" s="11" t="s">
        <v>261</v>
      </c>
      <c r="K2223" s="11" t="s">
        <v>4641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45323</v>
      </c>
      <c r="H2224" s="11">
        <v>10</v>
      </c>
      <c r="I2224" s="20" t="s">
        <v>259</v>
      </c>
      <c r="J2224" s="11" t="s">
        <v>261</v>
      </c>
      <c r="K2224" s="11" t="s">
        <v>4641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45323</v>
      </c>
      <c r="H2225" s="11">
        <v>10</v>
      </c>
      <c r="I2225" s="20" t="s">
        <v>259</v>
      </c>
      <c r="J2225" s="11" t="s">
        <v>261</v>
      </c>
      <c r="K2225" s="11" t="s">
        <v>4641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45323</v>
      </c>
      <c r="H2226" s="11">
        <v>10</v>
      </c>
      <c r="I2226" s="20" t="s">
        <v>259</v>
      </c>
      <c r="J2226" s="11" t="s">
        <v>261</v>
      </c>
      <c r="K2226" s="11" t="s">
        <v>4641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45323</v>
      </c>
      <c r="H2227" s="11">
        <v>10</v>
      </c>
      <c r="I2227" s="20" t="s">
        <v>259</v>
      </c>
      <c r="J2227" s="11" t="s">
        <v>261</v>
      </c>
      <c r="K2227" s="11" t="s">
        <v>4641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45323</v>
      </c>
      <c r="H2228" s="11">
        <v>10</v>
      </c>
      <c r="I2228" s="20" t="s">
        <v>259</v>
      </c>
      <c r="J2228" s="11" t="s">
        <v>261</v>
      </c>
      <c r="K2228" s="11" t="s">
        <v>4641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45323</v>
      </c>
      <c r="H2229" s="11">
        <v>10</v>
      </c>
      <c r="I2229" s="20" t="s">
        <v>259</v>
      </c>
      <c r="J2229" s="11" t="s">
        <v>261</v>
      </c>
      <c r="K2229" s="11" t="s">
        <v>4641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45323</v>
      </c>
      <c r="H2230" s="11">
        <v>10</v>
      </c>
      <c r="I2230" s="20" t="s">
        <v>259</v>
      </c>
      <c r="J2230" s="11" t="s">
        <v>261</v>
      </c>
      <c r="K2230" s="11" t="s">
        <v>4641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45323</v>
      </c>
      <c r="H2231" s="11">
        <v>10</v>
      </c>
      <c r="I2231" s="20" t="s">
        <v>259</v>
      </c>
      <c r="J2231" s="11" t="s">
        <v>261</v>
      </c>
      <c r="K2231" s="11" t="s">
        <v>4641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45323</v>
      </c>
      <c r="H2232" s="11">
        <v>10</v>
      </c>
      <c r="I2232" s="20" t="s">
        <v>259</v>
      </c>
      <c r="J2232" s="11" t="s">
        <v>261</v>
      </c>
      <c r="K2232" s="11" t="s">
        <v>4641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45323</v>
      </c>
      <c r="H2233" s="11">
        <v>10</v>
      </c>
      <c r="I2233" s="20" t="s">
        <v>259</v>
      </c>
      <c r="J2233" s="11" t="s">
        <v>261</v>
      </c>
      <c r="K2233" s="11" t="s">
        <v>4641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45323</v>
      </c>
      <c r="H2234" s="11">
        <v>10</v>
      </c>
      <c r="I2234" s="20" t="s">
        <v>259</v>
      </c>
      <c r="J2234" s="11" t="s">
        <v>261</v>
      </c>
      <c r="K2234" s="11" t="s">
        <v>4641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45323</v>
      </c>
      <c r="H2235" s="11">
        <v>10</v>
      </c>
      <c r="I2235" s="20" t="s">
        <v>259</v>
      </c>
      <c r="J2235" s="11" t="s">
        <v>261</v>
      </c>
      <c r="K2235" s="11" t="s">
        <v>4641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45323</v>
      </c>
      <c r="H2236" s="11">
        <v>10</v>
      </c>
      <c r="I2236" s="20" t="s">
        <v>259</v>
      </c>
      <c r="J2236" s="11" t="s">
        <v>261</v>
      </c>
      <c r="K2236" s="11" t="s">
        <v>4641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45323</v>
      </c>
      <c r="H2237" s="11">
        <v>10</v>
      </c>
      <c r="I2237" s="20" t="s">
        <v>259</v>
      </c>
      <c r="J2237" s="11" t="s">
        <v>261</v>
      </c>
      <c r="K2237" s="11" t="s">
        <v>4641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45323</v>
      </c>
      <c r="H2238" s="11">
        <v>10</v>
      </c>
      <c r="I2238" s="20" t="s">
        <v>259</v>
      </c>
      <c r="J2238" s="11" t="s">
        <v>261</v>
      </c>
      <c r="K2238" s="11" t="s">
        <v>4641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45323</v>
      </c>
      <c r="H2239" s="11">
        <v>10</v>
      </c>
      <c r="I2239" s="20" t="s">
        <v>259</v>
      </c>
      <c r="J2239" s="11" t="s">
        <v>261</v>
      </c>
      <c r="K2239" s="11" t="s">
        <v>4641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45323</v>
      </c>
      <c r="H2240" s="11">
        <v>10</v>
      </c>
      <c r="I2240" s="20" t="s">
        <v>259</v>
      </c>
      <c r="J2240" s="11" t="s">
        <v>261</v>
      </c>
      <c r="K2240" s="11" t="s">
        <v>4641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45323</v>
      </c>
      <c r="H2241" s="11">
        <v>10</v>
      </c>
      <c r="I2241" s="20" t="s">
        <v>259</v>
      </c>
      <c r="J2241" s="11" t="s">
        <v>261</v>
      </c>
      <c r="K2241" s="11" t="s">
        <v>4641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45323</v>
      </c>
      <c r="H2242" s="11">
        <v>10</v>
      </c>
      <c r="I2242" s="20" t="s">
        <v>259</v>
      </c>
      <c r="J2242" s="11" t="s">
        <v>261</v>
      </c>
      <c r="K2242" s="11" t="s">
        <v>4641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45323</v>
      </c>
      <c r="H2243" s="11">
        <v>10</v>
      </c>
      <c r="I2243" s="20" t="s">
        <v>259</v>
      </c>
      <c r="J2243" s="11" t="s">
        <v>261</v>
      </c>
      <c r="K2243" s="11" t="s">
        <v>4641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45323</v>
      </c>
      <c r="H2244" s="11">
        <v>10</v>
      </c>
      <c r="I2244" s="20" t="s">
        <v>259</v>
      </c>
      <c r="J2244" s="11" t="s">
        <v>261</v>
      </c>
      <c r="K2244" s="11" t="s">
        <v>4641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45323</v>
      </c>
      <c r="H2245" s="11">
        <v>10</v>
      </c>
      <c r="I2245" s="20" t="s">
        <v>259</v>
      </c>
      <c r="J2245" s="11" t="s">
        <v>261</v>
      </c>
      <c r="K2245" s="11" t="s">
        <v>4641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45323</v>
      </c>
      <c r="H2246" s="11">
        <v>10</v>
      </c>
      <c r="I2246" s="20" t="s">
        <v>259</v>
      </c>
      <c r="J2246" s="11" t="s">
        <v>261</v>
      </c>
      <c r="K2246" s="11" t="s">
        <v>4641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45323</v>
      </c>
      <c r="H2247" s="11">
        <v>10</v>
      </c>
      <c r="I2247" s="20" t="s">
        <v>259</v>
      </c>
      <c r="J2247" s="11" t="s">
        <v>261</v>
      </c>
      <c r="K2247" s="11" t="s">
        <v>4641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45323</v>
      </c>
      <c r="H2248" s="11">
        <v>10</v>
      </c>
      <c r="I2248" s="20" t="s">
        <v>259</v>
      </c>
      <c r="J2248" s="11" t="s">
        <v>261</v>
      </c>
      <c r="K2248" s="11" t="s">
        <v>4641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45323</v>
      </c>
      <c r="H2249" s="11">
        <v>10</v>
      </c>
      <c r="I2249" s="20" t="s">
        <v>259</v>
      </c>
      <c r="J2249" s="11" t="s">
        <v>261</v>
      </c>
      <c r="K2249" s="11" t="s">
        <v>4641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45323</v>
      </c>
      <c r="H2250" s="11">
        <v>10</v>
      </c>
      <c r="I2250" s="20" t="s">
        <v>259</v>
      </c>
      <c r="J2250" s="11" t="s">
        <v>261</v>
      </c>
      <c r="K2250" s="11" t="s">
        <v>4641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45323</v>
      </c>
      <c r="H2251" s="11">
        <v>10</v>
      </c>
      <c r="I2251" s="20" t="s">
        <v>259</v>
      </c>
      <c r="J2251" s="11" t="s">
        <v>261</v>
      </c>
      <c r="K2251" s="11" t="s">
        <v>4641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45323</v>
      </c>
      <c r="H2252" s="11">
        <v>10</v>
      </c>
      <c r="I2252" s="20" t="s">
        <v>259</v>
      </c>
      <c r="J2252" s="11" t="s">
        <v>261</v>
      </c>
      <c r="K2252" s="11" t="s">
        <v>4641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45323</v>
      </c>
      <c r="H2253" s="11">
        <v>10</v>
      </c>
      <c r="I2253" s="20" t="s">
        <v>259</v>
      </c>
      <c r="J2253" s="11" t="s">
        <v>261</v>
      </c>
      <c r="K2253" s="11" t="s">
        <v>4641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45323</v>
      </c>
      <c r="H2254" s="11">
        <v>10</v>
      </c>
      <c r="I2254" s="20" t="s">
        <v>259</v>
      </c>
      <c r="J2254" s="11" t="s">
        <v>261</v>
      </c>
      <c r="K2254" s="11" t="s">
        <v>4641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45323</v>
      </c>
      <c r="H2255" s="11">
        <v>10</v>
      </c>
      <c r="I2255" s="20" t="s">
        <v>259</v>
      </c>
      <c r="J2255" s="11" t="s">
        <v>261</v>
      </c>
      <c r="K2255" s="11" t="s">
        <v>4641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45323</v>
      </c>
      <c r="H2256" s="11">
        <v>10</v>
      </c>
      <c r="I2256" s="20" t="s">
        <v>259</v>
      </c>
      <c r="J2256" s="11" t="s">
        <v>261</v>
      </c>
      <c r="K2256" s="11" t="s">
        <v>4641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45323</v>
      </c>
      <c r="H2257" s="11">
        <v>10</v>
      </c>
      <c r="I2257" s="20" t="s">
        <v>259</v>
      </c>
      <c r="J2257" s="11" t="s">
        <v>261</v>
      </c>
      <c r="K2257" s="11" t="s">
        <v>4641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45323</v>
      </c>
      <c r="H2258" s="11">
        <v>10</v>
      </c>
      <c r="I2258" s="20" t="s">
        <v>259</v>
      </c>
      <c r="J2258" s="11" t="s">
        <v>261</v>
      </c>
      <c r="K2258" s="11" t="s">
        <v>4641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45323</v>
      </c>
      <c r="H2259" s="11">
        <v>10</v>
      </c>
      <c r="I2259" s="20" t="s">
        <v>259</v>
      </c>
      <c r="J2259" s="11" t="s">
        <v>261</v>
      </c>
      <c r="K2259" s="11" t="s">
        <v>4641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45323</v>
      </c>
      <c r="H2260" s="11">
        <v>10</v>
      </c>
      <c r="I2260" s="20" t="s">
        <v>259</v>
      </c>
      <c r="J2260" s="11" t="s">
        <v>261</v>
      </c>
      <c r="K2260" s="11" t="s">
        <v>4641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45323</v>
      </c>
      <c r="H2261" s="11">
        <v>10</v>
      </c>
      <c r="I2261" s="20" t="s">
        <v>259</v>
      </c>
      <c r="J2261" s="11" t="s">
        <v>261</v>
      </c>
      <c r="K2261" s="11" t="s">
        <v>4641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4572</v>
      </c>
      <c r="F2262" s="10">
        <v>42036</v>
      </c>
      <c r="G2262" s="10">
        <v>45323</v>
      </c>
      <c r="H2262" s="11">
        <v>10</v>
      </c>
      <c r="I2262" s="20" t="s">
        <v>259</v>
      </c>
      <c r="J2262" s="11" t="s">
        <v>261</v>
      </c>
      <c r="K2262" s="11" t="s">
        <v>4641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4573</v>
      </c>
      <c r="F2263" s="10">
        <v>42036</v>
      </c>
      <c r="G2263" s="10">
        <v>45323</v>
      </c>
      <c r="H2263" s="11">
        <v>10</v>
      </c>
      <c r="I2263" s="20" t="s">
        <v>259</v>
      </c>
      <c r="J2263" s="11" t="s">
        <v>261</v>
      </c>
      <c r="K2263" s="11" t="s">
        <v>4641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4574</v>
      </c>
      <c r="F2264" s="10">
        <v>42036</v>
      </c>
      <c r="G2264" s="10">
        <v>45323</v>
      </c>
      <c r="H2264" s="11">
        <v>10</v>
      </c>
      <c r="I2264" s="20" t="s">
        <v>259</v>
      </c>
      <c r="J2264" s="11" t="s">
        <v>261</v>
      </c>
      <c r="K2264" s="11" t="s">
        <v>4641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4575</v>
      </c>
      <c r="F2265" s="10">
        <v>42036</v>
      </c>
      <c r="G2265" s="10">
        <v>45323</v>
      </c>
      <c r="H2265" s="11">
        <v>10</v>
      </c>
      <c r="I2265" s="20" t="s">
        <v>259</v>
      </c>
      <c r="J2265" s="11" t="s">
        <v>261</v>
      </c>
      <c r="K2265" s="11" t="s">
        <v>4641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4576</v>
      </c>
      <c r="F2266" s="10">
        <v>42036</v>
      </c>
      <c r="G2266" s="10">
        <v>45323</v>
      </c>
      <c r="H2266" s="11">
        <v>10</v>
      </c>
      <c r="I2266" s="20" t="s">
        <v>259</v>
      </c>
      <c r="J2266" s="11" t="s">
        <v>261</v>
      </c>
      <c r="K2266" s="11" t="s">
        <v>4641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4577</v>
      </c>
      <c r="F2267" s="10">
        <v>42036</v>
      </c>
      <c r="G2267" s="10">
        <v>45323</v>
      </c>
      <c r="H2267" s="11">
        <v>10</v>
      </c>
      <c r="I2267" s="20" t="s">
        <v>259</v>
      </c>
      <c r="J2267" s="11" t="s">
        <v>261</v>
      </c>
      <c r="K2267" s="11" t="s">
        <v>4641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4578</v>
      </c>
      <c r="F2268" s="10">
        <v>42036</v>
      </c>
      <c r="G2268" s="10">
        <v>45323</v>
      </c>
      <c r="H2268" s="11">
        <v>10</v>
      </c>
      <c r="I2268" s="20" t="s">
        <v>259</v>
      </c>
      <c r="J2268" s="11" t="s">
        <v>261</v>
      </c>
      <c r="K2268" s="11" t="s">
        <v>4641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4579</v>
      </c>
      <c r="F2269" s="10">
        <v>42036</v>
      </c>
      <c r="G2269" s="10">
        <v>45323</v>
      </c>
      <c r="H2269" s="11">
        <v>10</v>
      </c>
      <c r="I2269" s="20" t="s">
        <v>259</v>
      </c>
      <c r="J2269" s="11" t="s">
        <v>261</v>
      </c>
      <c r="K2269" s="11" t="s">
        <v>4641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4580</v>
      </c>
      <c r="F2270" s="10">
        <v>42036</v>
      </c>
      <c r="G2270" s="10">
        <v>45323</v>
      </c>
      <c r="H2270" s="11">
        <v>10</v>
      </c>
      <c r="I2270" s="20" t="s">
        <v>259</v>
      </c>
      <c r="J2270" s="11" t="s">
        <v>261</v>
      </c>
      <c r="K2270" s="11" t="s">
        <v>4641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4581</v>
      </c>
      <c r="F2271" s="10">
        <v>42036</v>
      </c>
      <c r="G2271" s="10">
        <v>45323</v>
      </c>
      <c r="H2271" s="11">
        <v>10</v>
      </c>
      <c r="I2271" s="20" t="s">
        <v>259</v>
      </c>
      <c r="J2271" s="11" t="s">
        <v>261</v>
      </c>
      <c r="K2271" s="11" t="s">
        <v>4641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4582</v>
      </c>
      <c r="F2272" s="10">
        <v>42036</v>
      </c>
      <c r="G2272" s="10">
        <v>45323</v>
      </c>
      <c r="H2272" s="11">
        <v>10</v>
      </c>
      <c r="I2272" s="20" t="s">
        <v>259</v>
      </c>
      <c r="J2272" s="11" t="s">
        <v>261</v>
      </c>
      <c r="K2272" s="11" t="s">
        <v>4641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4583</v>
      </c>
      <c r="F2273" s="10">
        <v>42036</v>
      </c>
      <c r="G2273" s="10">
        <v>45323</v>
      </c>
      <c r="H2273" s="11">
        <v>10</v>
      </c>
      <c r="I2273" s="20" t="s">
        <v>259</v>
      </c>
      <c r="J2273" s="11" t="s">
        <v>261</v>
      </c>
      <c r="K2273" s="11" t="s">
        <v>4641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4584</v>
      </c>
      <c r="F2274" s="10">
        <v>42036</v>
      </c>
      <c r="G2274" s="10">
        <v>45323</v>
      </c>
      <c r="H2274" s="11">
        <v>10</v>
      </c>
      <c r="I2274" s="20" t="s">
        <v>259</v>
      </c>
      <c r="J2274" s="11" t="s">
        <v>261</v>
      </c>
      <c r="K2274" s="11" t="s">
        <v>4641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4585</v>
      </c>
      <c r="F2275" s="10">
        <v>42036</v>
      </c>
      <c r="G2275" s="10">
        <v>45323</v>
      </c>
      <c r="H2275" s="11">
        <v>10</v>
      </c>
      <c r="I2275" s="20" t="s">
        <v>259</v>
      </c>
      <c r="J2275" s="11" t="s">
        <v>261</v>
      </c>
      <c r="K2275" s="11" t="s">
        <v>4641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4586</v>
      </c>
      <c r="F2276" s="10">
        <v>42036</v>
      </c>
      <c r="G2276" s="10">
        <v>45323</v>
      </c>
      <c r="H2276" s="11">
        <v>10</v>
      </c>
      <c r="I2276" s="20" t="s">
        <v>259</v>
      </c>
      <c r="J2276" s="11" t="s">
        <v>261</v>
      </c>
      <c r="K2276" s="11" t="s">
        <v>4641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4587</v>
      </c>
      <c r="F2277" s="10">
        <v>42036</v>
      </c>
      <c r="G2277" s="10">
        <v>45323</v>
      </c>
      <c r="H2277" s="11">
        <v>10</v>
      </c>
      <c r="I2277" s="20" t="s">
        <v>259</v>
      </c>
      <c r="J2277" s="11" t="s">
        <v>261</v>
      </c>
      <c r="K2277" s="11" t="s">
        <v>4641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4588</v>
      </c>
      <c r="F2278" s="10">
        <v>42036</v>
      </c>
      <c r="G2278" s="10">
        <v>45323</v>
      </c>
      <c r="H2278" s="11">
        <v>10</v>
      </c>
      <c r="I2278" s="20" t="s">
        <v>259</v>
      </c>
      <c r="J2278" s="11" t="s">
        <v>261</v>
      </c>
      <c r="K2278" s="11" t="s">
        <v>4641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4589</v>
      </c>
      <c r="F2279" s="10">
        <v>42036</v>
      </c>
      <c r="G2279" s="10">
        <v>45323</v>
      </c>
      <c r="H2279" s="11">
        <v>10</v>
      </c>
      <c r="I2279" s="20" t="s">
        <v>259</v>
      </c>
      <c r="J2279" s="11" t="s">
        <v>261</v>
      </c>
      <c r="K2279" s="11" t="s">
        <v>4641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4590</v>
      </c>
      <c r="F2280" s="10">
        <v>42036</v>
      </c>
      <c r="G2280" s="10">
        <v>45323</v>
      </c>
      <c r="H2280" s="11">
        <v>10</v>
      </c>
      <c r="I2280" s="20" t="s">
        <v>259</v>
      </c>
      <c r="J2280" s="11" t="s">
        <v>261</v>
      </c>
      <c r="K2280" s="11" t="s">
        <v>4641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4591</v>
      </c>
      <c r="F2281" s="10">
        <v>42036</v>
      </c>
      <c r="G2281" s="10">
        <v>45323</v>
      </c>
      <c r="H2281" s="11">
        <v>10</v>
      </c>
      <c r="I2281" s="20" t="s">
        <v>259</v>
      </c>
      <c r="J2281" s="11" t="s">
        <v>261</v>
      </c>
      <c r="K2281" s="11" t="s">
        <v>4641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4592</v>
      </c>
      <c r="F2282" s="10">
        <v>42036</v>
      </c>
      <c r="G2282" s="10">
        <v>45323</v>
      </c>
      <c r="H2282" s="11">
        <v>10</v>
      </c>
      <c r="I2282" s="20" t="s">
        <v>259</v>
      </c>
      <c r="J2282" s="11" t="s">
        <v>261</v>
      </c>
      <c r="K2282" s="11" t="s">
        <v>4641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4593</v>
      </c>
      <c r="F2283" s="10">
        <v>42036</v>
      </c>
      <c r="G2283" s="10">
        <v>45323</v>
      </c>
      <c r="H2283" s="11">
        <v>10</v>
      </c>
      <c r="I2283" s="20" t="s">
        <v>259</v>
      </c>
      <c r="J2283" s="11" t="s">
        <v>261</v>
      </c>
      <c r="K2283" s="11" t="s">
        <v>4641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4594</v>
      </c>
      <c r="F2284" s="10">
        <v>42036</v>
      </c>
      <c r="G2284" s="10">
        <v>45323</v>
      </c>
      <c r="H2284" s="11">
        <v>10</v>
      </c>
      <c r="I2284" s="20" t="s">
        <v>259</v>
      </c>
      <c r="J2284" s="11" t="s">
        <v>261</v>
      </c>
      <c r="K2284" s="11" t="s">
        <v>4641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4595</v>
      </c>
      <c r="F2285" s="10">
        <v>42036</v>
      </c>
      <c r="G2285" s="10">
        <v>45323</v>
      </c>
      <c r="H2285" s="11">
        <v>10</v>
      </c>
      <c r="I2285" s="20" t="s">
        <v>259</v>
      </c>
      <c r="J2285" s="11" t="s">
        <v>261</v>
      </c>
      <c r="K2285" s="11" t="s">
        <v>4641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4596</v>
      </c>
      <c r="F2286" s="10">
        <v>42036</v>
      </c>
      <c r="G2286" s="10">
        <v>45323</v>
      </c>
      <c r="H2286" s="11">
        <v>10</v>
      </c>
      <c r="I2286" s="20" t="s">
        <v>259</v>
      </c>
      <c r="J2286" s="11" t="s">
        <v>261</v>
      </c>
      <c r="K2286" s="11" t="s">
        <v>4641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4597</v>
      </c>
      <c r="F2287" s="10">
        <v>42036</v>
      </c>
      <c r="G2287" s="10">
        <v>45323</v>
      </c>
      <c r="H2287" s="11">
        <v>10</v>
      </c>
      <c r="I2287" s="20" t="s">
        <v>259</v>
      </c>
      <c r="J2287" s="11" t="s">
        <v>261</v>
      </c>
      <c r="K2287" s="11" t="s">
        <v>4641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4598</v>
      </c>
      <c r="F2288" s="10">
        <v>42036</v>
      </c>
      <c r="G2288" s="10">
        <v>45323</v>
      </c>
      <c r="H2288" s="11">
        <v>10</v>
      </c>
      <c r="I2288" s="20" t="s">
        <v>259</v>
      </c>
      <c r="J2288" s="11" t="s">
        <v>261</v>
      </c>
      <c r="K2288" s="11" t="s">
        <v>4641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4599</v>
      </c>
      <c r="F2289" s="10">
        <v>42036</v>
      </c>
      <c r="G2289" s="10">
        <v>45323</v>
      </c>
      <c r="H2289" s="11">
        <v>10</v>
      </c>
      <c r="I2289" s="20" t="s">
        <v>259</v>
      </c>
      <c r="J2289" s="11" t="s">
        <v>261</v>
      </c>
      <c r="K2289" s="11" t="s">
        <v>4641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4600</v>
      </c>
      <c r="F2290" s="10">
        <v>42036</v>
      </c>
      <c r="G2290" s="10">
        <v>45323</v>
      </c>
      <c r="H2290" s="11">
        <v>10</v>
      </c>
      <c r="I2290" s="20" t="s">
        <v>259</v>
      </c>
      <c r="J2290" s="11" t="s">
        <v>261</v>
      </c>
      <c r="K2290" s="11" t="s">
        <v>4641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4601</v>
      </c>
      <c r="F2291" s="10">
        <v>42036</v>
      </c>
      <c r="G2291" s="10">
        <v>45323</v>
      </c>
      <c r="H2291" s="11">
        <v>10</v>
      </c>
      <c r="I2291" s="20" t="s">
        <v>259</v>
      </c>
      <c r="J2291" s="11" t="s">
        <v>261</v>
      </c>
      <c r="K2291" s="11" t="s">
        <v>4641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4602</v>
      </c>
      <c r="F2292" s="10">
        <v>42036</v>
      </c>
      <c r="G2292" s="10">
        <v>45323</v>
      </c>
      <c r="H2292" s="11">
        <v>10</v>
      </c>
      <c r="I2292" s="20" t="s">
        <v>259</v>
      </c>
      <c r="J2292" s="11" t="s">
        <v>261</v>
      </c>
      <c r="K2292" s="11" t="s">
        <v>4641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4603</v>
      </c>
      <c r="F2293" s="10">
        <v>42036</v>
      </c>
      <c r="G2293" s="10">
        <v>45323</v>
      </c>
      <c r="H2293" s="11">
        <v>10</v>
      </c>
      <c r="I2293" s="20" t="s">
        <v>259</v>
      </c>
      <c r="J2293" s="11" t="s">
        <v>261</v>
      </c>
      <c r="K2293" s="11" t="s">
        <v>4641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4604</v>
      </c>
      <c r="F2294" s="10">
        <v>42036</v>
      </c>
      <c r="G2294" s="10">
        <v>45323</v>
      </c>
      <c r="H2294" s="11">
        <v>10</v>
      </c>
      <c r="I2294" s="20" t="s">
        <v>259</v>
      </c>
      <c r="J2294" s="11" t="s">
        <v>261</v>
      </c>
      <c r="K2294" s="11" t="s">
        <v>4641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4605</v>
      </c>
      <c r="F2295" s="10">
        <v>42036</v>
      </c>
      <c r="G2295" s="10">
        <v>45323</v>
      </c>
      <c r="H2295" s="11">
        <v>10</v>
      </c>
      <c r="I2295" s="20" t="s">
        <v>259</v>
      </c>
      <c r="J2295" s="11" t="s">
        <v>261</v>
      </c>
      <c r="K2295" s="11" t="s">
        <v>4641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4606</v>
      </c>
      <c r="F2296" s="10">
        <v>42036</v>
      </c>
      <c r="G2296" s="10">
        <v>45323</v>
      </c>
      <c r="H2296" s="11">
        <v>10</v>
      </c>
      <c r="I2296" s="20" t="s">
        <v>259</v>
      </c>
      <c r="J2296" s="11" t="s">
        <v>261</v>
      </c>
      <c r="K2296" s="11" t="s">
        <v>4641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4607</v>
      </c>
      <c r="F2297" s="10">
        <v>42036</v>
      </c>
      <c r="G2297" s="10">
        <v>45323</v>
      </c>
      <c r="H2297" s="11">
        <v>10</v>
      </c>
      <c r="I2297" s="20" t="s">
        <v>259</v>
      </c>
      <c r="J2297" s="11" t="s">
        <v>261</v>
      </c>
      <c r="K2297" s="11" t="s">
        <v>4641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4608</v>
      </c>
      <c r="F2298" s="10">
        <v>42036</v>
      </c>
      <c r="G2298" s="10">
        <v>45323</v>
      </c>
      <c r="H2298" s="11">
        <v>10</v>
      </c>
      <c r="I2298" s="20" t="s">
        <v>259</v>
      </c>
      <c r="J2298" s="11" t="s">
        <v>261</v>
      </c>
      <c r="K2298" s="11" t="s">
        <v>4641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4609</v>
      </c>
      <c r="F2299" s="10">
        <v>42036</v>
      </c>
      <c r="G2299" s="10">
        <v>45323</v>
      </c>
      <c r="H2299" s="11">
        <v>10</v>
      </c>
      <c r="I2299" s="20" t="s">
        <v>259</v>
      </c>
      <c r="J2299" s="11" t="s">
        <v>261</v>
      </c>
      <c r="K2299" s="11" t="s">
        <v>4641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4610</v>
      </c>
      <c r="F2300" s="10">
        <v>42036</v>
      </c>
      <c r="G2300" s="10">
        <v>45323</v>
      </c>
      <c r="H2300" s="11">
        <v>10</v>
      </c>
      <c r="I2300" s="20" t="s">
        <v>259</v>
      </c>
      <c r="J2300" s="11" t="s">
        <v>261</v>
      </c>
      <c r="K2300" s="11" t="s">
        <v>4641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4611</v>
      </c>
      <c r="F2301" s="10">
        <v>42036</v>
      </c>
      <c r="G2301" s="10">
        <v>45323</v>
      </c>
      <c r="H2301" s="11">
        <v>10</v>
      </c>
      <c r="I2301" s="20" t="s">
        <v>259</v>
      </c>
      <c r="J2301" s="11" t="s">
        <v>261</v>
      </c>
      <c r="K2301" s="11" t="s">
        <v>4641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4612</v>
      </c>
      <c r="F2302" s="10">
        <v>42036</v>
      </c>
      <c r="G2302" s="10">
        <v>45323</v>
      </c>
      <c r="H2302" s="11">
        <v>10</v>
      </c>
      <c r="I2302" s="20" t="s">
        <v>259</v>
      </c>
      <c r="J2302" s="11" t="s">
        <v>261</v>
      </c>
      <c r="K2302" s="11" t="s">
        <v>4641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4613</v>
      </c>
      <c r="F2303" s="10">
        <v>42036</v>
      </c>
      <c r="G2303" s="10">
        <v>45323</v>
      </c>
      <c r="H2303" s="11">
        <v>10</v>
      </c>
      <c r="I2303" s="20" t="s">
        <v>259</v>
      </c>
      <c r="J2303" s="11" t="s">
        <v>261</v>
      </c>
      <c r="K2303" s="11" t="s">
        <v>4641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4614</v>
      </c>
      <c r="F2304" s="10">
        <v>42036</v>
      </c>
      <c r="G2304" s="10">
        <v>45323</v>
      </c>
      <c r="H2304" s="11">
        <v>10</v>
      </c>
      <c r="I2304" s="20" t="s">
        <v>259</v>
      </c>
      <c r="J2304" s="11" t="s">
        <v>261</v>
      </c>
      <c r="K2304" s="11" t="s">
        <v>4641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4615</v>
      </c>
      <c r="F2305" s="10">
        <v>42036</v>
      </c>
      <c r="G2305" s="10">
        <v>45323</v>
      </c>
      <c r="H2305" s="11">
        <v>10</v>
      </c>
      <c r="I2305" s="20" t="s">
        <v>259</v>
      </c>
      <c r="J2305" s="11" t="s">
        <v>261</v>
      </c>
      <c r="K2305" s="11" t="s">
        <v>4641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4616</v>
      </c>
      <c r="F2306" s="10">
        <v>42036</v>
      </c>
      <c r="G2306" s="10">
        <v>45323</v>
      </c>
      <c r="H2306" s="11">
        <v>10</v>
      </c>
      <c r="I2306" s="20" t="s">
        <v>259</v>
      </c>
      <c r="J2306" s="11" t="s">
        <v>261</v>
      </c>
      <c r="K2306" s="11" t="s">
        <v>4641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4617</v>
      </c>
      <c r="F2307" s="10">
        <v>42036</v>
      </c>
      <c r="G2307" s="10">
        <v>45323</v>
      </c>
      <c r="H2307" s="11">
        <v>10</v>
      </c>
      <c r="I2307" s="20" t="s">
        <v>259</v>
      </c>
      <c r="J2307" s="11" t="s">
        <v>261</v>
      </c>
      <c r="K2307" s="11" t="s">
        <v>4641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4618</v>
      </c>
      <c r="F2308" s="10">
        <v>42036</v>
      </c>
      <c r="G2308" s="10">
        <v>45323</v>
      </c>
      <c r="H2308" s="11">
        <v>10</v>
      </c>
      <c r="I2308" s="20" t="s">
        <v>259</v>
      </c>
      <c r="J2308" s="11" t="s">
        <v>261</v>
      </c>
      <c r="K2308" s="11" t="s">
        <v>4641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4619</v>
      </c>
      <c r="F2309" s="10">
        <v>42036</v>
      </c>
      <c r="G2309" s="10">
        <v>45323</v>
      </c>
      <c r="H2309" s="11">
        <v>10</v>
      </c>
      <c r="I2309" s="20" t="s">
        <v>259</v>
      </c>
      <c r="J2309" s="11" t="s">
        <v>261</v>
      </c>
      <c r="K2309" s="11" t="s">
        <v>4641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4620</v>
      </c>
      <c r="F2310" s="10">
        <v>42036</v>
      </c>
      <c r="G2310" s="10">
        <v>45323</v>
      </c>
      <c r="H2310" s="11">
        <v>10</v>
      </c>
      <c r="I2310" s="20" t="s">
        <v>259</v>
      </c>
      <c r="J2310" s="11" t="s">
        <v>261</v>
      </c>
      <c r="K2310" s="11" t="s">
        <v>4641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4621</v>
      </c>
      <c r="F2311" s="10">
        <v>42036</v>
      </c>
      <c r="G2311" s="10">
        <v>45323</v>
      </c>
      <c r="H2311" s="11">
        <v>10</v>
      </c>
      <c r="I2311" s="20" t="s">
        <v>259</v>
      </c>
      <c r="J2311" s="11" t="s">
        <v>261</v>
      </c>
      <c r="K2311" s="11" t="s">
        <v>4641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4622</v>
      </c>
      <c r="F2312" s="10">
        <v>42036</v>
      </c>
      <c r="G2312" s="10">
        <v>45323</v>
      </c>
      <c r="H2312" s="11">
        <v>10</v>
      </c>
      <c r="I2312" s="20" t="s">
        <v>259</v>
      </c>
      <c r="J2312" s="11" t="s">
        <v>261</v>
      </c>
      <c r="K2312" s="11" t="s">
        <v>4641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4623</v>
      </c>
      <c r="F2313" s="10">
        <v>42036</v>
      </c>
      <c r="G2313" s="10">
        <v>45323</v>
      </c>
      <c r="H2313" s="11">
        <v>10</v>
      </c>
      <c r="I2313" s="20" t="s">
        <v>259</v>
      </c>
      <c r="J2313" s="11" t="s">
        <v>261</v>
      </c>
      <c r="K2313" s="11" t="s">
        <v>4641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4624</v>
      </c>
      <c r="F2314" s="10">
        <v>42036</v>
      </c>
      <c r="G2314" s="10">
        <v>45323</v>
      </c>
      <c r="H2314" s="11">
        <v>10</v>
      </c>
      <c r="I2314" s="20" t="s">
        <v>259</v>
      </c>
      <c r="J2314" s="11" t="s">
        <v>261</v>
      </c>
      <c r="K2314" s="11" t="s">
        <v>4641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4625</v>
      </c>
      <c r="F2315" s="10">
        <v>42036</v>
      </c>
      <c r="G2315" s="10">
        <v>45323</v>
      </c>
      <c r="H2315" s="11">
        <v>10</v>
      </c>
      <c r="I2315" s="20" t="s">
        <v>259</v>
      </c>
      <c r="J2315" s="11" t="s">
        <v>261</v>
      </c>
      <c r="K2315" s="11" t="s">
        <v>4641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4626</v>
      </c>
      <c r="F2316" s="10">
        <v>42036</v>
      </c>
      <c r="G2316" s="10">
        <v>45323</v>
      </c>
      <c r="H2316" s="11">
        <v>10</v>
      </c>
      <c r="I2316" s="20" t="s">
        <v>259</v>
      </c>
      <c r="J2316" s="11" t="s">
        <v>261</v>
      </c>
      <c r="K2316" s="11" t="s">
        <v>4641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4627</v>
      </c>
      <c r="F2317" s="10">
        <v>42036</v>
      </c>
      <c r="G2317" s="10">
        <v>45323</v>
      </c>
      <c r="H2317" s="11">
        <v>10</v>
      </c>
      <c r="I2317" s="20" t="s">
        <v>259</v>
      </c>
      <c r="J2317" s="11" t="s">
        <v>261</v>
      </c>
      <c r="K2317" s="11" t="s">
        <v>4641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4628</v>
      </c>
      <c r="F2318" s="10">
        <v>42036</v>
      </c>
      <c r="G2318" s="10">
        <v>45323</v>
      </c>
      <c r="H2318" s="11">
        <v>10</v>
      </c>
      <c r="I2318" s="20" t="s">
        <v>259</v>
      </c>
      <c r="J2318" s="11" t="s">
        <v>261</v>
      </c>
      <c r="K2318" s="11" t="s">
        <v>4641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4629</v>
      </c>
      <c r="F2319" s="10">
        <v>42036</v>
      </c>
      <c r="G2319" s="10">
        <v>45323</v>
      </c>
      <c r="H2319" s="11">
        <v>10</v>
      </c>
      <c r="I2319" s="20" t="s">
        <v>259</v>
      </c>
      <c r="J2319" s="11" t="s">
        <v>261</v>
      </c>
      <c r="K2319" s="11" t="s">
        <v>4641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4630</v>
      </c>
      <c r="F2320" s="10">
        <v>42036</v>
      </c>
      <c r="G2320" s="10">
        <v>45323</v>
      </c>
      <c r="H2320" s="11">
        <v>10</v>
      </c>
      <c r="I2320" s="20" t="s">
        <v>259</v>
      </c>
      <c r="J2320" s="11" t="s">
        <v>261</v>
      </c>
      <c r="K2320" s="11" t="s">
        <v>4641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4631</v>
      </c>
      <c r="F2321" s="10">
        <v>42036</v>
      </c>
      <c r="G2321" s="10">
        <v>45323</v>
      </c>
      <c r="H2321" s="11">
        <v>10</v>
      </c>
      <c r="I2321" s="20" t="s">
        <v>259</v>
      </c>
      <c r="J2321" s="11" t="s">
        <v>261</v>
      </c>
      <c r="K2321" s="11" t="s">
        <v>4641</v>
      </c>
      <c r="L2321" s="11">
        <v>2</v>
      </c>
    </row>
    <row r="2323" spans="1:12">
      <c r="A2323" s="11" t="s">
        <v>4640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230134C" display="A125230134C" xr:uid="{00000000-0004-0000-0000-000001000000}"/>
    <hyperlink ref="E13" location="A125253894W" display="A125253894W" xr:uid="{00000000-0004-0000-0000-000002000000}"/>
    <hyperlink ref="E14" location="A125242014J" display="A125242014J" xr:uid="{00000000-0004-0000-0000-000003000000}"/>
    <hyperlink ref="E15" location="A125234886T" display="A125234886T" xr:uid="{00000000-0004-0000-0000-000004000000}"/>
    <hyperlink ref="E16" location="A125258646A" display="A125258646A" xr:uid="{00000000-0004-0000-0000-000005000000}"/>
    <hyperlink ref="E17" location="A125246766W" display="A125246766W" xr:uid="{00000000-0004-0000-0000-000006000000}"/>
    <hyperlink ref="E18" location="A125232510J" display="A125232510J" xr:uid="{00000000-0004-0000-0000-000007000000}"/>
    <hyperlink ref="E19" location="A125256270C" display="A125256270C" xr:uid="{00000000-0004-0000-0000-000008000000}"/>
    <hyperlink ref="E20" location="A125244390X" display="A125244390X" xr:uid="{00000000-0004-0000-0000-000009000000}"/>
    <hyperlink ref="E21" location="A125227758T" display="A125227758T" xr:uid="{00000000-0004-0000-0000-00000A000000}"/>
    <hyperlink ref="E22" location="A125251518F" display="A125251518F" xr:uid="{00000000-0004-0000-0000-00000B000000}"/>
    <hyperlink ref="E23" location="A125239638W" display="A125239638W" xr:uid="{00000000-0004-0000-0000-00000C000000}"/>
    <hyperlink ref="E24" location="A125237262X" display="A125237262X" xr:uid="{00000000-0004-0000-0000-00000D000000}"/>
    <hyperlink ref="E25" location="A125261022L" display="A125261022L" xr:uid="{00000000-0004-0000-0000-00000E000000}"/>
    <hyperlink ref="E26" location="A125249142C" display="A125249142C" xr:uid="{00000000-0004-0000-0000-00000F000000}"/>
    <hyperlink ref="E27" location="A125230118C" display="A125230118C" xr:uid="{00000000-0004-0000-0000-000010000000}"/>
    <hyperlink ref="E28" location="A125253878W" display="A125253878W" xr:uid="{00000000-0004-0000-0000-000011000000}"/>
    <hyperlink ref="E29" location="A125241998T" display="A125241998T" xr:uid="{00000000-0004-0000-0000-000012000000}"/>
    <hyperlink ref="E30" location="A125234870X" display="A125234870X" xr:uid="{00000000-0004-0000-0000-000013000000}"/>
    <hyperlink ref="E31" location="A125258630J" display="A125258630J" xr:uid="{00000000-0004-0000-0000-000014000000}"/>
    <hyperlink ref="E32" location="A125246750C" display="A125246750C" xr:uid="{00000000-0004-0000-0000-000015000000}"/>
    <hyperlink ref="E33" location="A125232494V" display="A125232494V" xr:uid="{00000000-0004-0000-0000-000016000000}"/>
    <hyperlink ref="E34" location="A125256254C" display="A125256254C" xr:uid="{00000000-0004-0000-0000-000017000000}"/>
    <hyperlink ref="E35" location="A125244374X" display="A125244374X" xr:uid="{00000000-0004-0000-0000-000018000000}"/>
    <hyperlink ref="E36" location="A125227742X" display="A125227742X" xr:uid="{00000000-0004-0000-0000-000019000000}"/>
    <hyperlink ref="E37" location="A125251502L" display="A125251502L" xr:uid="{00000000-0004-0000-0000-00001A000000}"/>
    <hyperlink ref="E38" location="A125239622C" display="A125239622C" xr:uid="{00000000-0004-0000-0000-00001B000000}"/>
    <hyperlink ref="E39" location="A125237246X" display="A125237246X" xr:uid="{00000000-0004-0000-0000-00001C000000}"/>
    <hyperlink ref="E40" location="A125261006L" display="A125261006L" xr:uid="{00000000-0004-0000-0000-00001D000000}"/>
    <hyperlink ref="E41" location="A125249126C" display="A125249126C" xr:uid="{00000000-0004-0000-0000-00001E000000}"/>
    <hyperlink ref="E42" location="A125230098F" display="A125230098F" xr:uid="{00000000-0004-0000-0000-00001F000000}"/>
    <hyperlink ref="E43" location="A125253858L" display="A125253858L" xr:uid="{00000000-0004-0000-0000-000020000000}"/>
    <hyperlink ref="E44" location="A125241978J" display="A125241978J" xr:uid="{00000000-0004-0000-0000-000021000000}"/>
    <hyperlink ref="E45" location="A125234850R" display="A125234850R" xr:uid="{00000000-0004-0000-0000-000022000000}"/>
    <hyperlink ref="E46" location="A125258610X" display="A125258610X" xr:uid="{00000000-0004-0000-0000-000023000000}"/>
    <hyperlink ref="E47" location="A125246730V" display="A125246730V" xr:uid="{00000000-0004-0000-0000-000024000000}"/>
    <hyperlink ref="E48" location="A125232474K" display="A125232474K" xr:uid="{00000000-0004-0000-0000-000025000000}"/>
    <hyperlink ref="E49" location="A125256234V" display="A125256234V" xr:uid="{00000000-0004-0000-0000-000026000000}"/>
    <hyperlink ref="E50" location="A125244354R" display="A125244354R" xr:uid="{00000000-0004-0000-0000-000027000000}"/>
    <hyperlink ref="E51" location="A125227722R" display="A125227722R" xr:uid="{00000000-0004-0000-0000-000028000000}"/>
    <hyperlink ref="E52" location="A125251482R" display="A125251482R" xr:uid="{00000000-0004-0000-0000-000029000000}"/>
    <hyperlink ref="E53" location="A125239602V" display="A125239602V" xr:uid="{00000000-0004-0000-0000-00002A000000}"/>
    <hyperlink ref="E54" location="A125237226R" display="A125237226R" xr:uid="{00000000-0004-0000-0000-00002B000000}"/>
    <hyperlink ref="E55" location="A125260986L" display="A125260986L" xr:uid="{00000000-0004-0000-0000-00002C000000}"/>
    <hyperlink ref="E56" location="A125249106V" display="A125249106V" xr:uid="{00000000-0004-0000-0000-00002D000000}"/>
    <hyperlink ref="E57" location="A125230122V" display="A125230122V" xr:uid="{00000000-0004-0000-0000-00002E000000}"/>
    <hyperlink ref="E58" location="A125253882L" display="A125253882L" xr:uid="{00000000-0004-0000-0000-00002F000000}"/>
    <hyperlink ref="E59" location="A125242002X" display="A125242002X" xr:uid="{00000000-0004-0000-0000-000030000000}"/>
    <hyperlink ref="E60" location="A125234874J" display="A125234874J" xr:uid="{00000000-0004-0000-0000-000031000000}"/>
    <hyperlink ref="E61" location="A125258634T" display="A125258634T" xr:uid="{00000000-0004-0000-0000-000032000000}"/>
    <hyperlink ref="E62" location="A125246754L" display="A125246754L" xr:uid="{00000000-0004-0000-0000-000033000000}"/>
    <hyperlink ref="E63" location="A125232498C" display="A125232498C" xr:uid="{00000000-0004-0000-0000-000034000000}"/>
    <hyperlink ref="E64" location="A125256258L" display="A125256258L" xr:uid="{00000000-0004-0000-0000-000035000000}"/>
    <hyperlink ref="E65" location="A125244378J" display="A125244378J" xr:uid="{00000000-0004-0000-0000-000036000000}"/>
    <hyperlink ref="E66" location="A125227746J" display="A125227746J" xr:uid="{00000000-0004-0000-0000-000037000000}"/>
    <hyperlink ref="E67" location="A125251506W" display="A125251506W" xr:uid="{00000000-0004-0000-0000-000038000000}"/>
    <hyperlink ref="E68" location="A125239626L" display="A125239626L" xr:uid="{00000000-0004-0000-0000-000039000000}"/>
    <hyperlink ref="E69" location="A125237250R" display="A125237250R" xr:uid="{00000000-0004-0000-0000-00003A000000}"/>
    <hyperlink ref="E70" location="A125261010C" display="A125261010C" xr:uid="{00000000-0004-0000-0000-00003B000000}"/>
    <hyperlink ref="E71" location="A125249130V" display="A125249130V" xr:uid="{00000000-0004-0000-0000-00003C000000}"/>
    <hyperlink ref="E72" location="A125230126C" display="A125230126C" xr:uid="{00000000-0004-0000-0000-00003D000000}"/>
    <hyperlink ref="E73" location="A125253886W" display="A125253886W" xr:uid="{00000000-0004-0000-0000-00003E000000}"/>
    <hyperlink ref="E74" location="A125242006J" display="A125242006J" xr:uid="{00000000-0004-0000-0000-00003F000000}"/>
    <hyperlink ref="E75" location="A125234878T" display="A125234878T" xr:uid="{00000000-0004-0000-0000-000040000000}"/>
    <hyperlink ref="E76" location="A125258638A" display="A125258638A" xr:uid="{00000000-0004-0000-0000-000041000000}"/>
    <hyperlink ref="E77" location="A125246758W" display="A125246758W" xr:uid="{00000000-0004-0000-0000-000042000000}"/>
    <hyperlink ref="E78" location="A125232502J" display="A125232502J" xr:uid="{00000000-0004-0000-0000-000043000000}"/>
    <hyperlink ref="E79" location="A125256262C" display="A125256262C" xr:uid="{00000000-0004-0000-0000-000044000000}"/>
    <hyperlink ref="E80" location="A125244382X" display="A125244382X" xr:uid="{00000000-0004-0000-0000-000045000000}"/>
    <hyperlink ref="E81" location="A125227750X" display="A125227750X" xr:uid="{00000000-0004-0000-0000-000046000000}"/>
    <hyperlink ref="E82" location="A125251510L" display="A125251510L" xr:uid="{00000000-0004-0000-0000-000047000000}"/>
    <hyperlink ref="E83" location="A125239630C" display="A125239630C" xr:uid="{00000000-0004-0000-0000-000048000000}"/>
    <hyperlink ref="E84" location="A125237254X" display="A125237254X" xr:uid="{00000000-0004-0000-0000-000049000000}"/>
    <hyperlink ref="E85" location="A125261014L" display="A125261014L" xr:uid="{00000000-0004-0000-0000-00004A000000}"/>
    <hyperlink ref="E86" location="A125249134C" display="A125249134C" xr:uid="{00000000-0004-0000-0000-00004B000000}"/>
    <hyperlink ref="E87" location="A125230102K" display="A125230102K" xr:uid="{00000000-0004-0000-0000-00004C000000}"/>
    <hyperlink ref="E88" location="A125253862C" display="A125253862C" xr:uid="{00000000-0004-0000-0000-00004D000000}"/>
    <hyperlink ref="E89" location="A125241982X" display="A125241982X" xr:uid="{00000000-0004-0000-0000-00004E000000}"/>
    <hyperlink ref="E90" location="A125234854X" display="A125234854X" xr:uid="{00000000-0004-0000-0000-00004F000000}"/>
    <hyperlink ref="E91" location="A125258614J" display="A125258614J" xr:uid="{00000000-0004-0000-0000-000050000000}"/>
    <hyperlink ref="E92" location="A125246734C" display="A125246734C" xr:uid="{00000000-0004-0000-0000-000051000000}"/>
    <hyperlink ref="E93" location="A125232478V" display="A125232478V" xr:uid="{00000000-0004-0000-0000-000052000000}"/>
    <hyperlink ref="E94" location="A125256238C" display="A125256238C" xr:uid="{00000000-0004-0000-0000-000053000000}"/>
    <hyperlink ref="E95" location="A125244358X" display="A125244358X" xr:uid="{00000000-0004-0000-0000-000054000000}"/>
    <hyperlink ref="E96" location="A125227726X" display="A125227726X" xr:uid="{00000000-0004-0000-0000-000055000000}"/>
    <hyperlink ref="E97" location="A125251486X" display="A125251486X" xr:uid="{00000000-0004-0000-0000-000056000000}"/>
    <hyperlink ref="E98" location="A125239606C" display="A125239606C" xr:uid="{00000000-0004-0000-0000-000057000000}"/>
    <hyperlink ref="E99" location="A125237230F" display="A125237230F" xr:uid="{00000000-0004-0000-0000-000058000000}"/>
    <hyperlink ref="E100" location="A125260990C" display="A125260990C" xr:uid="{00000000-0004-0000-0000-000059000000}"/>
    <hyperlink ref="E101" location="A125249110K" display="A125249110K" xr:uid="{00000000-0004-0000-0000-00005A000000}"/>
    <hyperlink ref="E102" location="A125230106V" display="A125230106V" xr:uid="{00000000-0004-0000-0000-00005B000000}"/>
    <hyperlink ref="E103" location="A125253866L" display="A125253866L" xr:uid="{00000000-0004-0000-0000-00005C000000}"/>
    <hyperlink ref="E104" location="A125241986J" display="A125241986J" xr:uid="{00000000-0004-0000-0000-00005D000000}"/>
    <hyperlink ref="E105" location="A125234858J" display="A125234858J" xr:uid="{00000000-0004-0000-0000-00005E000000}"/>
    <hyperlink ref="E106" location="A125258618T" display="A125258618T" xr:uid="{00000000-0004-0000-0000-00005F000000}"/>
    <hyperlink ref="E107" location="A125246738L" display="A125246738L" xr:uid="{00000000-0004-0000-0000-000060000000}"/>
    <hyperlink ref="E108" location="A125232482K" display="A125232482K" xr:uid="{00000000-0004-0000-0000-000061000000}"/>
    <hyperlink ref="E109" location="A125256242V" display="A125256242V" xr:uid="{00000000-0004-0000-0000-000062000000}"/>
    <hyperlink ref="E110" location="A125244362R" display="A125244362R" xr:uid="{00000000-0004-0000-0000-000063000000}"/>
    <hyperlink ref="E111" location="A125227730R" display="A125227730R" xr:uid="{00000000-0004-0000-0000-000064000000}"/>
    <hyperlink ref="E112" location="A125251490R" display="A125251490R" xr:uid="{00000000-0004-0000-0000-000065000000}"/>
    <hyperlink ref="E113" location="A125239610V" display="A125239610V" xr:uid="{00000000-0004-0000-0000-000066000000}"/>
    <hyperlink ref="E114" location="A125237234R" display="A125237234R" xr:uid="{00000000-0004-0000-0000-000067000000}"/>
    <hyperlink ref="E115" location="A125260994L" display="A125260994L" xr:uid="{00000000-0004-0000-0000-000068000000}"/>
    <hyperlink ref="E116" location="A125249114V" display="A125249114V" xr:uid="{00000000-0004-0000-0000-000069000000}"/>
    <hyperlink ref="E117" location="A125230110K" display="A125230110K" xr:uid="{00000000-0004-0000-0000-00006A000000}"/>
    <hyperlink ref="E118" location="A125253870C" display="A125253870C" xr:uid="{00000000-0004-0000-0000-00006B000000}"/>
    <hyperlink ref="E119" location="A125241990X" display="A125241990X" xr:uid="{00000000-0004-0000-0000-00006C000000}"/>
    <hyperlink ref="E120" location="A125234862X" display="A125234862X" xr:uid="{00000000-0004-0000-0000-00006D000000}"/>
    <hyperlink ref="E121" location="A125258622J" display="A125258622J" xr:uid="{00000000-0004-0000-0000-00006E000000}"/>
    <hyperlink ref="E122" location="A125246742C" display="A125246742C" xr:uid="{00000000-0004-0000-0000-00006F000000}"/>
    <hyperlink ref="E123" location="A125232486V" display="A125232486V" xr:uid="{00000000-0004-0000-0000-000070000000}"/>
    <hyperlink ref="E124" location="A125256246C" display="A125256246C" xr:uid="{00000000-0004-0000-0000-000071000000}"/>
    <hyperlink ref="E125" location="A125244366X" display="A125244366X" xr:uid="{00000000-0004-0000-0000-000072000000}"/>
    <hyperlink ref="E126" location="A125227734X" display="A125227734X" xr:uid="{00000000-0004-0000-0000-000073000000}"/>
    <hyperlink ref="E127" location="A125251494X" display="A125251494X" xr:uid="{00000000-0004-0000-0000-000074000000}"/>
    <hyperlink ref="E128" location="A125239614C" display="A125239614C" xr:uid="{00000000-0004-0000-0000-000075000000}"/>
    <hyperlink ref="E129" location="A125237238X" display="A125237238X" xr:uid="{00000000-0004-0000-0000-000076000000}"/>
    <hyperlink ref="E130" location="A125260998W" display="A125260998W" xr:uid="{00000000-0004-0000-0000-000077000000}"/>
    <hyperlink ref="E131" location="A125249118C" display="A125249118C" xr:uid="{00000000-0004-0000-0000-000078000000}"/>
    <hyperlink ref="E132" location="A125230094W" display="A125230094W" xr:uid="{00000000-0004-0000-0000-000079000000}"/>
    <hyperlink ref="E133" location="A125253854C" display="A125253854C" xr:uid="{00000000-0004-0000-0000-00007A000000}"/>
    <hyperlink ref="E134" location="A125241974X" display="A125241974X" xr:uid="{00000000-0004-0000-0000-00007B000000}"/>
    <hyperlink ref="E135" location="A125234846X" display="A125234846X" xr:uid="{00000000-0004-0000-0000-00007C000000}"/>
    <hyperlink ref="E136" location="A125258606J" display="A125258606J" xr:uid="{00000000-0004-0000-0000-00007D000000}"/>
    <hyperlink ref="E137" location="A125246726C" display="A125246726C" xr:uid="{00000000-0004-0000-0000-00007E000000}"/>
    <hyperlink ref="E138" location="A125232470A" display="A125232470A" xr:uid="{00000000-0004-0000-0000-00007F000000}"/>
    <hyperlink ref="E139" location="A125256230K" display="A125256230K" xr:uid="{00000000-0004-0000-0000-000080000000}"/>
    <hyperlink ref="E140" location="A125244350F" display="A125244350F" xr:uid="{00000000-0004-0000-0000-000081000000}"/>
    <hyperlink ref="E141" location="A125227718X" display="A125227718X" xr:uid="{00000000-0004-0000-0000-000082000000}"/>
    <hyperlink ref="E142" location="A125251478X" display="A125251478X" xr:uid="{00000000-0004-0000-0000-000083000000}"/>
    <hyperlink ref="E143" location="A125239598R" display="A125239598R" xr:uid="{00000000-0004-0000-0000-000084000000}"/>
    <hyperlink ref="E144" location="A125237222F" display="A125237222F" xr:uid="{00000000-0004-0000-0000-000085000000}"/>
    <hyperlink ref="E145" location="A125260982C" display="A125260982C" xr:uid="{00000000-0004-0000-0000-000086000000}"/>
    <hyperlink ref="E146" location="A125249102K" display="A125249102K" xr:uid="{00000000-0004-0000-0000-000087000000}"/>
    <hyperlink ref="E147" location="A125230130V" display="A125230130V" xr:uid="{00000000-0004-0000-0000-000088000000}"/>
    <hyperlink ref="E148" location="A125253890L" display="A125253890L" xr:uid="{00000000-0004-0000-0000-000089000000}"/>
    <hyperlink ref="E149" location="A125242010X" display="A125242010X" xr:uid="{00000000-0004-0000-0000-00008A000000}"/>
    <hyperlink ref="E150" location="A125234882J" display="A125234882J" xr:uid="{00000000-0004-0000-0000-00008B000000}"/>
    <hyperlink ref="E151" location="A125258642T" display="A125258642T" xr:uid="{00000000-0004-0000-0000-00008C000000}"/>
    <hyperlink ref="E152" location="A125246762L" display="A125246762L" xr:uid="{00000000-0004-0000-0000-00008D000000}"/>
    <hyperlink ref="E153" location="A125232506T" display="A125232506T" xr:uid="{00000000-0004-0000-0000-00008E000000}"/>
    <hyperlink ref="E154" location="A125256266L" display="A125256266L" xr:uid="{00000000-0004-0000-0000-00008F000000}"/>
    <hyperlink ref="E155" location="A125244386J" display="A125244386J" xr:uid="{00000000-0004-0000-0000-000090000000}"/>
    <hyperlink ref="E156" location="A125227754J" display="A125227754J" xr:uid="{00000000-0004-0000-0000-000091000000}"/>
    <hyperlink ref="E157" location="A125251514W" display="A125251514W" xr:uid="{00000000-0004-0000-0000-000092000000}"/>
    <hyperlink ref="E158" location="A125239634L" display="A125239634L" xr:uid="{00000000-0004-0000-0000-000093000000}"/>
    <hyperlink ref="E159" location="A125237258J" display="A125237258J" xr:uid="{00000000-0004-0000-0000-000094000000}"/>
    <hyperlink ref="E160" location="A125261018W" display="A125261018W" xr:uid="{00000000-0004-0000-0000-000095000000}"/>
    <hyperlink ref="E161" location="A125249138L" display="A125249138L" xr:uid="{00000000-0004-0000-0000-000096000000}"/>
    <hyperlink ref="E162" location="A125230114V" display="A125230114V" xr:uid="{00000000-0004-0000-0000-000097000000}"/>
    <hyperlink ref="E163" location="A125253874L" display="A125253874L" xr:uid="{00000000-0004-0000-0000-000098000000}"/>
    <hyperlink ref="E164" location="A125241994J" display="A125241994J" xr:uid="{00000000-0004-0000-0000-000099000000}"/>
    <hyperlink ref="E165" location="A125234866J" display="A125234866J" xr:uid="{00000000-0004-0000-0000-00009A000000}"/>
    <hyperlink ref="E166" location="A125258626T" display="A125258626T" xr:uid="{00000000-0004-0000-0000-00009B000000}"/>
    <hyperlink ref="E167" location="A125246746L" display="A125246746L" xr:uid="{00000000-0004-0000-0000-00009C000000}"/>
    <hyperlink ref="E168" location="A125232490K" display="A125232490K" xr:uid="{00000000-0004-0000-0000-00009D000000}"/>
    <hyperlink ref="E169" location="A125256250V" display="A125256250V" xr:uid="{00000000-0004-0000-0000-00009E000000}"/>
    <hyperlink ref="E170" location="A125244370R" display="A125244370R" xr:uid="{00000000-0004-0000-0000-00009F000000}"/>
    <hyperlink ref="E171" location="A125227738J" display="A125227738J" xr:uid="{00000000-0004-0000-0000-0000A0000000}"/>
    <hyperlink ref="E172" location="A125251498J" display="A125251498J" xr:uid="{00000000-0004-0000-0000-0000A1000000}"/>
    <hyperlink ref="E173" location="A125239618L" display="A125239618L" xr:uid="{00000000-0004-0000-0000-0000A2000000}"/>
    <hyperlink ref="E174" location="A125237242R" display="A125237242R" xr:uid="{00000000-0004-0000-0000-0000A3000000}"/>
    <hyperlink ref="E175" location="A125261002C" display="A125261002C" xr:uid="{00000000-0004-0000-0000-0000A4000000}"/>
    <hyperlink ref="E176" location="A125249122V" display="A125249122V" xr:uid="{00000000-0004-0000-0000-0000A5000000}"/>
    <hyperlink ref="E177" location="A125231322F" display="A125231322F" xr:uid="{00000000-0004-0000-0000-0000A6000000}"/>
    <hyperlink ref="E178" location="A125255082A" display="A125255082A" xr:uid="{00000000-0004-0000-0000-0000A7000000}"/>
    <hyperlink ref="E179" location="A125243202K" display="A125243202K" xr:uid="{00000000-0004-0000-0000-0000A8000000}"/>
    <hyperlink ref="E180" location="A125236074W" display="A125236074W" xr:uid="{00000000-0004-0000-0000-0000A9000000}"/>
    <hyperlink ref="E181" location="A125259834C" display="A125259834C" xr:uid="{00000000-0004-0000-0000-0000AA000000}"/>
    <hyperlink ref="E182" location="A125247954X" display="A125247954X" xr:uid="{00000000-0004-0000-0000-0000AB000000}"/>
    <hyperlink ref="E183" location="A125233698R" display="A125233698R" xr:uid="{00000000-0004-0000-0000-0000AC000000}"/>
    <hyperlink ref="E184" location="A125257458X" display="A125257458X" xr:uid="{00000000-0004-0000-0000-0000AD000000}"/>
    <hyperlink ref="E185" location="A125245578V" display="A125245578V" xr:uid="{00000000-0004-0000-0000-0000AE000000}"/>
    <hyperlink ref="E186" location="A125228946V" display="A125228946V" xr:uid="{00000000-0004-0000-0000-0000AF000000}"/>
    <hyperlink ref="E187" location="A125252706J" display="A125252706J" xr:uid="{00000000-0004-0000-0000-0000B0000000}"/>
    <hyperlink ref="E188" location="A125240826C" display="A125240826C" xr:uid="{00000000-0004-0000-0000-0000B1000000}"/>
    <hyperlink ref="E189" location="A125238450A" display="A125238450A" xr:uid="{00000000-0004-0000-0000-0000B2000000}"/>
    <hyperlink ref="E190" location="A125262210R" display="A125262210R" xr:uid="{00000000-0004-0000-0000-0000B3000000}"/>
    <hyperlink ref="E191" location="A125250330K" display="A125250330K" xr:uid="{00000000-0004-0000-0000-0000B4000000}"/>
    <hyperlink ref="E192" location="A125231306F" display="A125231306F" xr:uid="{00000000-0004-0000-0000-0000B5000000}"/>
    <hyperlink ref="E193" location="A125255066A" display="A125255066A" xr:uid="{00000000-0004-0000-0000-0000B6000000}"/>
    <hyperlink ref="E194" location="A125243186W" display="A125243186W" xr:uid="{00000000-0004-0000-0000-0000B7000000}"/>
    <hyperlink ref="E195" location="A125236058W" display="A125236058W" xr:uid="{00000000-0004-0000-0000-0000B8000000}"/>
    <hyperlink ref="E196" location="A125259818C" display="A125259818C" xr:uid="{00000000-0004-0000-0000-0000B9000000}"/>
    <hyperlink ref="E197" location="A125247938X" display="A125247938X" xr:uid="{00000000-0004-0000-0000-0000BA000000}"/>
    <hyperlink ref="E198" location="A125233682W" display="A125233682W" xr:uid="{00000000-0004-0000-0000-0000BB000000}"/>
    <hyperlink ref="E199" location="A125257442F" display="A125257442F" xr:uid="{00000000-0004-0000-0000-0000BC000000}"/>
    <hyperlink ref="E200" location="A125245562A" display="A125245562A" xr:uid="{00000000-0004-0000-0000-0000BD000000}"/>
    <hyperlink ref="E201" location="A125228930A" display="A125228930A" xr:uid="{00000000-0004-0000-0000-0000BE000000}"/>
    <hyperlink ref="E202" location="A125252690A" display="A125252690A" xr:uid="{00000000-0004-0000-0000-0000BF000000}"/>
    <hyperlink ref="E203" location="A125240810K" display="A125240810K" xr:uid="{00000000-0004-0000-0000-0000C0000000}"/>
    <hyperlink ref="E204" location="A125238434A" display="A125238434A" xr:uid="{00000000-0004-0000-0000-0000C1000000}"/>
    <hyperlink ref="E205" location="A125262194A" display="A125262194A" xr:uid="{00000000-0004-0000-0000-0000C2000000}"/>
    <hyperlink ref="E206" location="A125250314K" display="A125250314K" xr:uid="{00000000-0004-0000-0000-0000C3000000}"/>
    <hyperlink ref="E207" location="A125231286J" display="A125231286J" xr:uid="{00000000-0004-0000-0000-0000C4000000}"/>
    <hyperlink ref="E208" location="A125255046T" display="A125255046T" xr:uid="{00000000-0004-0000-0000-0000C5000000}"/>
    <hyperlink ref="E209" location="A125243166L" display="A125243166L" xr:uid="{00000000-0004-0000-0000-0000C6000000}"/>
    <hyperlink ref="E210" location="A125236038L" display="A125236038L" xr:uid="{00000000-0004-0000-0000-0000C7000000}"/>
    <hyperlink ref="E211" location="A125259798F" display="A125259798F" xr:uid="{00000000-0004-0000-0000-0000C8000000}"/>
    <hyperlink ref="E212" location="A125247918R" display="A125247918R" xr:uid="{00000000-0004-0000-0000-0000C9000000}"/>
    <hyperlink ref="E213" location="A125233662L" display="A125233662L" xr:uid="{00000000-0004-0000-0000-0000CA000000}"/>
    <hyperlink ref="E214" location="A125257422W" display="A125257422W" xr:uid="{00000000-0004-0000-0000-0000CB000000}"/>
    <hyperlink ref="E215" location="A125245542T" display="A125245542T" xr:uid="{00000000-0004-0000-0000-0000CC000000}"/>
    <hyperlink ref="E216" location="A125228910T" display="A125228910T" xr:uid="{00000000-0004-0000-0000-0000CD000000}"/>
    <hyperlink ref="E217" location="A125252670T" display="A125252670T" xr:uid="{00000000-0004-0000-0000-0000CE000000}"/>
    <hyperlink ref="E218" location="A125240790L" display="A125240790L" xr:uid="{00000000-0004-0000-0000-0000CF000000}"/>
    <hyperlink ref="E219" location="A125238414T" display="A125238414T" xr:uid="{00000000-0004-0000-0000-0000D0000000}"/>
    <hyperlink ref="E220" location="A125262174T" display="A125262174T" xr:uid="{00000000-0004-0000-0000-0000D1000000}"/>
    <hyperlink ref="E221" location="A125250294L" display="A125250294L" xr:uid="{00000000-0004-0000-0000-0000D2000000}"/>
    <hyperlink ref="E222" location="A125231310W" display="A125231310W" xr:uid="{00000000-0004-0000-0000-0000D3000000}"/>
    <hyperlink ref="E223" location="A125255070T" display="A125255070T" xr:uid="{00000000-0004-0000-0000-0000D4000000}"/>
    <hyperlink ref="E224" location="A125243190L" display="A125243190L" xr:uid="{00000000-0004-0000-0000-0000D5000000}"/>
    <hyperlink ref="E225" location="A125236062L" display="A125236062L" xr:uid="{00000000-0004-0000-0000-0000D6000000}"/>
    <hyperlink ref="E226" location="A125259822V" display="A125259822V" xr:uid="{00000000-0004-0000-0000-0000D7000000}"/>
    <hyperlink ref="E227" location="A125247942R" display="A125247942R" xr:uid="{00000000-0004-0000-0000-0000D8000000}"/>
    <hyperlink ref="E228" location="A125233686F" display="A125233686F" xr:uid="{00000000-0004-0000-0000-0000D9000000}"/>
    <hyperlink ref="E229" location="A125257446R" display="A125257446R" xr:uid="{00000000-0004-0000-0000-0000DA000000}"/>
    <hyperlink ref="E230" location="A125245566K" display="A125245566K" xr:uid="{00000000-0004-0000-0000-0000DB000000}"/>
    <hyperlink ref="E231" location="A125228934K" display="A125228934K" xr:uid="{00000000-0004-0000-0000-0000DC000000}"/>
    <hyperlink ref="E232" location="A125252694K" display="A125252694K" xr:uid="{00000000-0004-0000-0000-0000DD000000}"/>
    <hyperlink ref="E233" location="A125240814V" display="A125240814V" xr:uid="{00000000-0004-0000-0000-0000DE000000}"/>
    <hyperlink ref="E234" location="A125238438K" display="A125238438K" xr:uid="{00000000-0004-0000-0000-0000DF000000}"/>
    <hyperlink ref="E235" location="A125262198K" display="A125262198K" xr:uid="{00000000-0004-0000-0000-0000E0000000}"/>
    <hyperlink ref="E236" location="A125250318V" display="A125250318V" xr:uid="{00000000-0004-0000-0000-0000E1000000}"/>
    <hyperlink ref="E237" location="A125231314F" display="A125231314F" xr:uid="{00000000-0004-0000-0000-0000E2000000}"/>
    <hyperlink ref="E238" location="A125255074A" display="A125255074A" xr:uid="{00000000-0004-0000-0000-0000E3000000}"/>
    <hyperlink ref="E239" location="A125243194W" display="A125243194W" xr:uid="{00000000-0004-0000-0000-0000E4000000}"/>
    <hyperlink ref="E240" location="A125236066W" display="A125236066W" xr:uid="{00000000-0004-0000-0000-0000E5000000}"/>
    <hyperlink ref="E241" location="A125259826C" display="A125259826C" xr:uid="{00000000-0004-0000-0000-0000E6000000}"/>
    <hyperlink ref="E242" location="A125247946X" display="A125247946X" xr:uid="{00000000-0004-0000-0000-0000E7000000}"/>
    <hyperlink ref="E243" location="A125233690W" display="A125233690W" xr:uid="{00000000-0004-0000-0000-0000E8000000}"/>
    <hyperlink ref="E244" location="A125257450F" display="A125257450F" xr:uid="{00000000-0004-0000-0000-0000E9000000}"/>
    <hyperlink ref="E245" location="A125245570A" display="A125245570A" xr:uid="{00000000-0004-0000-0000-0000EA000000}"/>
    <hyperlink ref="E246" location="A125228938V" display="A125228938V" xr:uid="{00000000-0004-0000-0000-0000EB000000}"/>
    <hyperlink ref="E247" location="A125252698V" display="A125252698V" xr:uid="{00000000-0004-0000-0000-0000EC000000}"/>
    <hyperlink ref="E248" location="A125240818C" display="A125240818C" xr:uid="{00000000-0004-0000-0000-0000ED000000}"/>
    <hyperlink ref="E249" location="A125238442A" display="A125238442A" xr:uid="{00000000-0004-0000-0000-0000EE000000}"/>
    <hyperlink ref="E250" location="A125262202R" display="A125262202R" xr:uid="{00000000-0004-0000-0000-0000EF000000}"/>
    <hyperlink ref="E251" location="A125250322K" display="A125250322K" xr:uid="{00000000-0004-0000-0000-0000F0000000}"/>
    <hyperlink ref="E252" location="A125231290X" display="A125231290X" xr:uid="{00000000-0004-0000-0000-0000F1000000}"/>
    <hyperlink ref="E253" location="A125255050J" display="A125255050J" xr:uid="{00000000-0004-0000-0000-0000F2000000}"/>
    <hyperlink ref="E254" location="A125243170C" display="A125243170C" xr:uid="{00000000-0004-0000-0000-0000F3000000}"/>
    <hyperlink ref="E255" location="A125236042C" display="A125236042C" xr:uid="{00000000-0004-0000-0000-0000F4000000}"/>
    <hyperlink ref="E256" location="A125259802K" display="A125259802K" xr:uid="{00000000-0004-0000-0000-0000F5000000}"/>
    <hyperlink ref="E257" location="A125247922F" display="A125247922F" xr:uid="{00000000-0004-0000-0000-0000F6000000}"/>
    <hyperlink ref="E258" location="A125233666W" display="A125233666W" xr:uid="{00000000-0004-0000-0000-0000F7000000}"/>
    <hyperlink ref="E259" location="A125257426F" display="A125257426F" xr:uid="{00000000-0004-0000-0000-0000F8000000}"/>
    <hyperlink ref="E260" location="A125245546A" display="A125245546A" xr:uid="{00000000-0004-0000-0000-0000F9000000}"/>
    <hyperlink ref="E261" location="A125228914A" display="A125228914A" xr:uid="{00000000-0004-0000-0000-0000FA000000}"/>
    <hyperlink ref="E262" location="A125252674A" display="A125252674A" xr:uid="{00000000-0004-0000-0000-0000FB000000}"/>
    <hyperlink ref="E263" location="A125240794W" display="A125240794W" xr:uid="{00000000-0004-0000-0000-0000FC000000}"/>
    <hyperlink ref="E264" location="A125238418A" display="A125238418A" xr:uid="{00000000-0004-0000-0000-0000FD000000}"/>
    <hyperlink ref="E265" location="A125262178A" display="A125262178A" xr:uid="{00000000-0004-0000-0000-0000FE000000}"/>
    <hyperlink ref="E266" location="A125250298W" display="A125250298W" xr:uid="{00000000-0004-0000-0000-0000FF000000}"/>
    <hyperlink ref="E267" location="A125231294J" display="A125231294J" xr:uid="{00000000-0004-0000-0000-000000010000}"/>
    <hyperlink ref="E268" location="A125255054T" display="A125255054T" xr:uid="{00000000-0004-0000-0000-000001010000}"/>
    <hyperlink ref="E269" location="A125243174L" display="A125243174L" xr:uid="{00000000-0004-0000-0000-000002010000}"/>
    <hyperlink ref="E270" location="A125236046L" display="A125236046L" xr:uid="{00000000-0004-0000-0000-000003010000}"/>
    <hyperlink ref="E271" location="A125259806V" display="A125259806V" xr:uid="{00000000-0004-0000-0000-000004010000}"/>
    <hyperlink ref="E272" location="A125247926R" display="A125247926R" xr:uid="{00000000-0004-0000-0000-000005010000}"/>
    <hyperlink ref="E273" location="A125233670L" display="A125233670L" xr:uid="{00000000-0004-0000-0000-000006010000}"/>
    <hyperlink ref="E274" location="A125257430W" display="A125257430W" xr:uid="{00000000-0004-0000-0000-000007010000}"/>
    <hyperlink ref="E275" location="A125245550T" display="A125245550T" xr:uid="{00000000-0004-0000-0000-000008010000}"/>
    <hyperlink ref="E276" location="A125228918K" display="A125228918K" xr:uid="{00000000-0004-0000-0000-000009010000}"/>
    <hyperlink ref="E277" location="A125252678K" display="A125252678K" xr:uid="{00000000-0004-0000-0000-00000A010000}"/>
    <hyperlink ref="E278" location="A125240798F" display="A125240798F" xr:uid="{00000000-0004-0000-0000-00000B010000}"/>
    <hyperlink ref="E279" location="A125238422T" display="A125238422T" xr:uid="{00000000-0004-0000-0000-00000C010000}"/>
    <hyperlink ref="E280" location="A125262182T" display="A125262182T" xr:uid="{00000000-0004-0000-0000-00000D010000}"/>
    <hyperlink ref="E281" location="A125250302A" display="A125250302A" xr:uid="{00000000-0004-0000-0000-00000E010000}"/>
    <hyperlink ref="E282" location="A125231298T" display="A125231298T" xr:uid="{00000000-0004-0000-0000-00000F010000}"/>
    <hyperlink ref="E283" location="A125255058A" display="A125255058A" xr:uid="{00000000-0004-0000-0000-000010010000}"/>
    <hyperlink ref="E284" location="A125243178W" display="A125243178W" xr:uid="{00000000-0004-0000-0000-000011010000}"/>
    <hyperlink ref="E285" location="A125236050C" display="A125236050C" xr:uid="{00000000-0004-0000-0000-000012010000}"/>
    <hyperlink ref="E286" location="A125259810K" display="A125259810K" xr:uid="{00000000-0004-0000-0000-000013010000}"/>
    <hyperlink ref="E287" location="A125247930F" display="A125247930F" xr:uid="{00000000-0004-0000-0000-000014010000}"/>
    <hyperlink ref="E288" location="A125233674W" display="A125233674W" xr:uid="{00000000-0004-0000-0000-000015010000}"/>
    <hyperlink ref="E289" location="A125257434F" display="A125257434F" xr:uid="{00000000-0004-0000-0000-000016010000}"/>
    <hyperlink ref="E290" location="A125245554A" display="A125245554A" xr:uid="{00000000-0004-0000-0000-000017010000}"/>
    <hyperlink ref="E291" location="A125228922A" display="A125228922A" xr:uid="{00000000-0004-0000-0000-000018010000}"/>
    <hyperlink ref="E292" location="A125252682A" display="A125252682A" xr:uid="{00000000-0004-0000-0000-000019010000}"/>
    <hyperlink ref="E293" location="A125240802K" display="A125240802K" xr:uid="{00000000-0004-0000-0000-00001A010000}"/>
    <hyperlink ref="E294" location="A125238426A" display="A125238426A" xr:uid="{00000000-0004-0000-0000-00001B010000}"/>
    <hyperlink ref="E295" location="A125262186A" display="A125262186A" xr:uid="{00000000-0004-0000-0000-00001C010000}"/>
    <hyperlink ref="E296" location="A125250306K" display="A125250306K" xr:uid="{00000000-0004-0000-0000-00001D010000}"/>
    <hyperlink ref="E297" location="A125231282X" display="A125231282X" xr:uid="{00000000-0004-0000-0000-00001E010000}"/>
    <hyperlink ref="E298" location="A125255042J" display="A125255042J" xr:uid="{00000000-0004-0000-0000-00001F010000}"/>
    <hyperlink ref="E299" location="A125243162C" display="A125243162C" xr:uid="{00000000-0004-0000-0000-000020010000}"/>
    <hyperlink ref="E300" location="A125236034C" display="A125236034C" xr:uid="{00000000-0004-0000-0000-000021010000}"/>
    <hyperlink ref="E301" location="A125259794W" display="A125259794W" xr:uid="{00000000-0004-0000-0000-000022010000}"/>
    <hyperlink ref="E302" location="A125247914F" display="A125247914F" xr:uid="{00000000-0004-0000-0000-000023010000}"/>
    <hyperlink ref="E303" location="A125233658W" display="A125233658W" xr:uid="{00000000-0004-0000-0000-000024010000}"/>
    <hyperlink ref="E304" location="A125257418F" display="A125257418F" xr:uid="{00000000-0004-0000-0000-000025010000}"/>
    <hyperlink ref="E305" location="A125245538A" display="A125245538A" xr:uid="{00000000-0004-0000-0000-000026010000}"/>
    <hyperlink ref="E306" location="A125228906A" display="A125228906A" xr:uid="{00000000-0004-0000-0000-000027010000}"/>
    <hyperlink ref="E307" location="A125252666A" display="A125252666A" xr:uid="{00000000-0004-0000-0000-000028010000}"/>
    <hyperlink ref="E308" location="A125240786W" display="A125240786W" xr:uid="{00000000-0004-0000-0000-000029010000}"/>
    <hyperlink ref="E309" location="A125238410J" display="A125238410J" xr:uid="{00000000-0004-0000-0000-00002A010000}"/>
    <hyperlink ref="E310" location="A125262170J" display="A125262170J" xr:uid="{00000000-0004-0000-0000-00002B010000}"/>
    <hyperlink ref="E311" location="A125250290C" display="A125250290C" xr:uid="{00000000-0004-0000-0000-00002C010000}"/>
    <hyperlink ref="E312" location="A125231318R" display="A125231318R" xr:uid="{00000000-0004-0000-0000-00002D010000}"/>
    <hyperlink ref="E313" location="A125255078K" display="A125255078K" xr:uid="{00000000-0004-0000-0000-00002E010000}"/>
    <hyperlink ref="E314" location="A125243198F" display="A125243198F" xr:uid="{00000000-0004-0000-0000-00002F010000}"/>
    <hyperlink ref="E315" location="A125236070L" display="A125236070L" xr:uid="{00000000-0004-0000-0000-000030010000}"/>
    <hyperlink ref="E316" location="A125259830V" display="A125259830V" xr:uid="{00000000-0004-0000-0000-000031010000}"/>
    <hyperlink ref="E317" location="A125247950R" display="A125247950R" xr:uid="{00000000-0004-0000-0000-000032010000}"/>
    <hyperlink ref="E318" location="A125233694F" display="A125233694F" xr:uid="{00000000-0004-0000-0000-000033010000}"/>
    <hyperlink ref="E319" location="A125257454R" display="A125257454R" xr:uid="{00000000-0004-0000-0000-000034010000}"/>
    <hyperlink ref="E320" location="A125245574K" display="A125245574K" xr:uid="{00000000-0004-0000-0000-000035010000}"/>
    <hyperlink ref="E321" location="A125228942K" display="A125228942K" xr:uid="{00000000-0004-0000-0000-000036010000}"/>
    <hyperlink ref="E322" location="A125252702X" display="A125252702X" xr:uid="{00000000-0004-0000-0000-000037010000}"/>
    <hyperlink ref="E323" location="A125240822V" display="A125240822V" xr:uid="{00000000-0004-0000-0000-000038010000}"/>
    <hyperlink ref="E324" location="A125238446K" display="A125238446K" xr:uid="{00000000-0004-0000-0000-000039010000}"/>
    <hyperlink ref="E325" location="A125262206X" display="A125262206X" xr:uid="{00000000-0004-0000-0000-00003A010000}"/>
    <hyperlink ref="E326" location="A125250326V" display="A125250326V" xr:uid="{00000000-0004-0000-0000-00003B010000}"/>
    <hyperlink ref="E327" location="A125231302W" display="A125231302W" xr:uid="{00000000-0004-0000-0000-00003C010000}"/>
    <hyperlink ref="E328" location="A125255062T" display="A125255062T" xr:uid="{00000000-0004-0000-0000-00003D010000}"/>
    <hyperlink ref="E329" location="A125243182L" display="A125243182L" xr:uid="{00000000-0004-0000-0000-00003E010000}"/>
    <hyperlink ref="E330" location="A125236054L" display="A125236054L" xr:uid="{00000000-0004-0000-0000-00003F010000}"/>
    <hyperlink ref="E331" location="A125259814V" display="A125259814V" xr:uid="{00000000-0004-0000-0000-000040010000}"/>
    <hyperlink ref="E332" location="A125247934R" display="A125247934R" xr:uid="{00000000-0004-0000-0000-000041010000}"/>
    <hyperlink ref="E333" location="A125233678F" display="A125233678F" xr:uid="{00000000-0004-0000-0000-000042010000}"/>
    <hyperlink ref="E334" location="A125257438R" display="A125257438R" xr:uid="{00000000-0004-0000-0000-000043010000}"/>
    <hyperlink ref="E335" location="A125245558K" display="A125245558K" xr:uid="{00000000-0004-0000-0000-000044010000}"/>
    <hyperlink ref="E336" location="A125228926K" display="A125228926K" xr:uid="{00000000-0004-0000-0000-000045010000}"/>
    <hyperlink ref="E337" location="A125252686K" display="A125252686K" xr:uid="{00000000-0004-0000-0000-000046010000}"/>
    <hyperlink ref="E338" location="A125240806V" display="A125240806V" xr:uid="{00000000-0004-0000-0000-000047010000}"/>
    <hyperlink ref="E339" location="A125238430T" display="A125238430T" xr:uid="{00000000-0004-0000-0000-000048010000}"/>
    <hyperlink ref="E340" location="A125262190T" display="A125262190T" xr:uid="{00000000-0004-0000-0000-000049010000}"/>
    <hyperlink ref="E341" location="A125250310A" display="A125250310A" xr:uid="{00000000-0004-0000-0000-00004A010000}"/>
    <hyperlink ref="E342" location="A125230530F" display="A125230530F" xr:uid="{00000000-0004-0000-0000-00004B010000}"/>
    <hyperlink ref="E343" location="A125254290A" display="A125254290A" xr:uid="{00000000-0004-0000-0000-00004C010000}"/>
    <hyperlink ref="E344" location="A125242410K" display="A125242410K" xr:uid="{00000000-0004-0000-0000-00004D010000}"/>
    <hyperlink ref="E345" location="A125235282W" display="A125235282W" xr:uid="{00000000-0004-0000-0000-00004E010000}"/>
    <hyperlink ref="E346" location="A125259042F" display="A125259042F" xr:uid="{00000000-0004-0000-0000-00004F010000}"/>
    <hyperlink ref="E347" location="A125247162A" display="A125247162A" xr:uid="{00000000-0004-0000-0000-000050010000}"/>
    <hyperlink ref="E348" location="A125232906C" display="A125232906C" xr:uid="{00000000-0004-0000-0000-000051010000}"/>
    <hyperlink ref="E349" location="A125256666X" display="A125256666X" xr:uid="{00000000-0004-0000-0000-000052010000}"/>
    <hyperlink ref="E350" location="A125244786V" display="A125244786V" xr:uid="{00000000-0004-0000-0000-000053010000}"/>
    <hyperlink ref="E351" location="A125228154W" display="A125228154W" xr:uid="{00000000-0004-0000-0000-000054010000}"/>
    <hyperlink ref="E352" location="A125251914J" display="A125251914J" xr:uid="{00000000-0004-0000-0000-000055010000}"/>
    <hyperlink ref="E353" location="A125240034F" display="A125240034F" xr:uid="{00000000-0004-0000-0000-000056010000}"/>
    <hyperlink ref="E354" location="A125237658V" display="A125237658V" xr:uid="{00000000-0004-0000-0000-000057010000}"/>
    <hyperlink ref="E355" location="A125261418J" display="A125261418J" xr:uid="{00000000-0004-0000-0000-000058010000}"/>
    <hyperlink ref="E356" location="A125249538X" display="A125249538X" xr:uid="{00000000-0004-0000-0000-000059010000}"/>
    <hyperlink ref="E357" location="A125230514F" display="A125230514F" xr:uid="{00000000-0004-0000-0000-00005A010000}"/>
    <hyperlink ref="E358" location="A125254274A" display="A125254274A" xr:uid="{00000000-0004-0000-0000-00005B010000}"/>
    <hyperlink ref="E359" location="A125242394W" display="A125242394W" xr:uid="{00000000-0004-0000-0000-00005C010000}"/>
    <hyperlink ref="E360" location="A125235266W" display="A125235266W" xr:uid="{00000000-0004-0000-0000-00005D010000}"/>
    <hyperlink ref="E361" location="A125259026F" display="A125259026F" xr:uid="{00000000-0004-0000-0000-00005E010000}"/>
    <hyperlink ref="E362" location="A125247146A" display="A125247146A" xr:uid="{00000000-0004-0000-0000-00005F010000}"/>
    <hyperlink ref="E363" location="A125232890W" display="A125232890W" xr:uid="{00000000-0004-0000-0000-000060010000}"/>
    <hyperlink ref="E364" location="A125256650F" display="A125256650F" xr:uid="{00000000-0004-0000-0000-000061010000}"/>
    <hyperlink ref="E365" location="A125244770A" display="A125244770A" xr:uid="{00000000-0004-0000-0000-000062010000}"/>
    <hyperlink ref="E366" location="A125228138W" display="A125228138W" xr:uid="{00000000-0004-0000-0000-000063010000}"/>
    <hyperlink ref="E367" location="A125251898V" display="A125251898V" xr:uid="{00000000-0004-0000-0000-000064010000}"/>
    <hyperlink ref="E368" location="A125240018F" display="A125240018F" xr:uid="{00000000-0004-0000-0000-000065010000}"/>
    <hyperlink ref="E369" location="A125237642A" display="A125237642A" xr:uid="{00000000-0004-0000-0000-000066010000}"/>
    <hyperlink ref="E370" location="A125261402R" display="A125261402R" xr:uid="{00000000-0004-0000-0000-000067010000}"/>
    <hyperlink ref="E371" location="A125249522F" display="A125249522F" xr:uid="{00000000-0004-0000-0000-000068010000}"/>
    <hyperlink ref="E372" location="A125230494J" display="A125230494J" xr:uid="{00000000-0004-0000-0000-000069010000}"/>
    <hyperlink ref="E373" location="A125254254T" display="A125254254T" xr:uid="{00000000-0004-0000-0000-00006A010000}"/>
    <hyperlink ref="E374" location="A125242374L" display="A125242374L" xr:uid="{00000000-0004-0000-0000-00006B010000}"/>
    <hyperlink ref="E375" location="A125235246L" display="A125235246L" xr:uid="{00000000-0004-0000-0000-00006C010000}"/>
    <hyperlink ref="E376" location="A125259006W" display="A125259006W" xr:uid="{00000000-0004-0000-0000-00006D010000}"/>
    <hyperlink ref="E377" location="A125247126T" display="A125247126T" xr:uid="{00000000-0004-0000-0000-00006E010000}"/>
    <hyperlink ref="E378" location="A125232870L" display="A125232870L" xr:uid="{00000000-0004-0000-0000-00006F010000}"/>
    <hyperlink ref="E379" location="A125256630W" display="A125256630W" xr:uid="{00000000-0004-0000-0000-000070010000}"/>
    <hyperlink ref="E380" location="A125244750T" display="A125244750T" xr:uid="{00000000-0004-0000-0000-000071010000}"/>
    <hyperlink ref="E381" location="A125228118L" display="A125228118L" xr:uid="{00000000-0004-0000-0000-000072010000}"/>
    <hyperlink ref="E382" location="A125251878K" display="A125251878K" xr:uid="{00000000-0004-0000-0000-000073010000}"/>
    <hyperlink ref="E383" location="A125239998A" display="A125239998A" xr:uid="{00000000-0004-0000-0000-000074010000}"/>
    <hyperlink ref="E384" location="A125237622T" display="A125237622T" xr:uid="{00000000-0004-0000-0000-000075010000}"/>
    <hyperlink ref="E385" location="A125261382T" display="A125261382T" xr:uid="{00000000-0004-0000-0000-000076010000}"/>
    <hyperlink ref="E386" location="A125249502W" display="A125249502W" xr:uid="{00000000-0004-0000-0000-000077010000}"/>
    <hyperlink ref="E387" location="A125230518R" display="A125230518R" xr:uid="{00000000-0004-0000-0000-000078010000}"/>
    <hyperlink ref="E388" location="A125254278K" display="A125254278K" xr:uid="{00000000-0004-0000-0000-000079010000}"/>
    <hyperlink ref="E389" location="A125242398F" display="A125242398F" xr:uid="{00000000-0004-0000-0000-00007A010000}"/>
    <hyperlink ref="E390" location="A125235270L" display="A125235270L" xr:uid="{00000000-0004-0000-0000-00007B010000}"/>
    <hyperlink ref="E391" location="A125259030W" display="A125259030W" xr:uid="{00000000-0004-0000-0000-00007C010000}"/>
    <hyperlink ref="E392" location="A125247150T" display="A125247150T" xr:uid="{00000000-0004-0000-0000-00007D010000}"/>
    <hyperlink ref="E393" location="A125232894F" display="A125232894F" xr:uid="{00000000-0004-0000-0000-00007E010000}"/>
    <hyperlink ref="E394" location="A125256654R" display="A125256654R" xr:uid="{00000000-0004-0000-0000-00007F010000}"/>
    <hyperlink ref="E395" location="A125244774K" display="A125244774K" xr:uid="{00000000-0004-0000-0000-000080010000}"/>
    <hyperlink ref="E396" location="A125228142L" display="A125228142L" xr:uid="{00000000-0004-0000-0000-000081010000}"/>
    <hyperlink ref="E397" location="A125251902X" display="A125251902X" xr:uid="{00000000-0004-0000-0000-000082010000}"/>
    <hyperlink ref="E398" location="A125240022W" display="A125240022W" xr:uid="{00000000-0004-0000-0000-000083010000}"/>
    <hyperlink ref="E399" location="A125237646K" display="A125237646K" xr:uid="{00000000-0004-0000-0000-000084010000}"/>
    <hyperlink ref="E400" location="A125261406X" display="A125261406X" xr:uid="{00000000-0004-0000-0000-000085010000}"/>
    <hyperlink ref="E401" location="A125249526R" display="A125249526R" xr:uid="{00000000-0004-0000-0000-000086010000}"/>
    <hyperlink ref="E402" location="A125230522F" display="A125230522F" xr:uid="{00000000-0004-0000-0000-000087010000}"/>
    <hyperlink ref="E403" location="A125254282A" display="A125254282A" xr:uid="{00000000-0004-0000-0000-000088010000}"/>
    <hyperlink ref="E404" location="A125242402K" display="A125242402K" xr:uid="{00000000-0004-0000-0000-000089010000}"/>
    <hyperlink ref="E405" location="A125235274W" display="A125235274W" xr:uid="{00000000-0004-0000-0000-00008A010000}"/>
    <hyperlink ref="E406" location="A125259034F" display="A125259034F" xr:uid="{00000000-0004-0000-0000-00008B010000}"/>
    <hyperlink ref="E407" location="A125247154A" display="A125247154A" xr:uid="{00000000-0004-0000-0000-00008C010000}"/>
    <hyperlink ref="E408" location="A125232898R" display="A125232898R" xr:uid="{00000000-0004-0000-0000-00008D010000}"/>
    <hyperlink ref="E409" location="A125256658X" display="A125256658X" xr:uid="{00000000-0004-0000-0000-00008E010000}"/>
    <hyperlink ref="E410" location="A125244778V" display="A125244778V" xr:uid="{00000000-0004-0000-0000-00008F010000}"/>
    <hyperlink ref="E411" location="A125228146W" display="A125228146W" xr:uid="{00000000-0004-0000-0000-000090010000}"/>
    <hyperlink ref="E412" location="A125251906J" display="A125251906J" xr:uid="{00000000-0004-0000-0000-000091010000}"/>
    <hyperlink ref="E413" location="A125240026F" display="A125240026F" xr:uid="{00000000-0004-0000-0000-000092010000}"/>
    <hyperlink ref="E414" location="A125237650A" display="A125237650A" xr:uid="{00000000-0004-0000-0000-000093010000}"/>
    <hyperlink ref="E415" location="A125261410R" display="A125261410R" xr:uid="{00000000-0004-0000-0000-000094010000}"/>
    <hyperlink ref="E416" location="A125249530F" display="A125249530F" xr:uid="{00000000-0004-0000-0000-000095010000}"/>
    <hyperlink ref="E417" location="A125230498T" display="A125230498T" xr:uid="{00000000-0004-0000-0000-000096010000}"/>
    <hyperlink ref="E418" location="A125254258A" display="A125254258A" xr:uid="{00000000-0004-0000-0000-000097010000}"/>
    <hyperlink ref="E419" location="A125242378W" display="A125242378W" xr:uid="{00000000-0004-0000-0000-000098010000}"/>
    <hyperlink ref="E420" location="A125235250C" display="A125235250C" xr:uid="{00000000-0004-0000-0000-000099010000}"/>
    <hyperlink ref="E421" location="A125259010L" display="A125259010L" xr:uid="{00000000-0004-0000-0000-00009A010000}"/>
    <hyperlink ref="E422" location="A125247130J" display="A125247130J" xr:uid="{00000000-0004-0000-0000-00009B010000}"/>
    <hyperlink ref="E423" location="A125232874W" display="A125232874W" xr:uid="{00000000-0004-0000-0000-00009C010000}"/>
    <hyperlink ref="E424" location="A125256634F" display="A125256634F" xr:uid="{00000000-0004-0000-0000-00009D010000}"/>
    <hyperlink ref="E425" location="A125244754A" display="A125244754A" xr:uid="{00000000-0004-0000-0000-00009E010000}"/>
    <hyperlink ref="E426" location="A125228122C" display="A125228122C" xr:uid="{00000000-0004-0000-0000-00009F010000}"/>
    <hyperlink ref="E427" location="A125251882A" display="A125251882A" xr:uid="{00000000-0004-0000-0000-0000A0010000}"/>
    <hyperlink ref="E428" location="A125240002L" display="A125240002L" xr:uid="{00000000-0004-0000-0000-0000A1010000}"/>
    <hyperlink ref="E429" location="A125237626A" display="A125237626A" xr:uid="{00000000-0004-0000-0000-0000A2010000}"/>
    <hyperlink ref="E430" location="A125261386A" display="A125261386A" xr:uid="{00000000-0004-0000-0000-0000A3010000}"/>
    <hyperlink ref="E431" location="A125249506F" display="A125249506F" xr:uid="{00000000-0004-0000-0000-0000A4010000}"/>
    <hyperlink ref="E432" location="A125230502W" display="A125230502W" xr:uid="{00000000-0004-0000-0000-0000A5010000}"/>
    <hyperlink ref="E433" location="A125254262T" display="A125254262T" xr:uid="{00000000-0004-0000-0000-0000A6010000}"/>
    <hyperlink ref="E434" location="A125242382L" display="A125242382L" xr:uid="{00000000-0004-0000-0000-0000A7010000}"/>
    <hyperlink ref="E435" location="A125235254L" display="A125235254L" xr:uid="{00000000-0004-0000-0000-0000A8010000}"/>
    <hyperlink ref="E436" location="A125259014W" display="A125259014W" xr:uid="{00000000-0004-0000-0000-0000A9010000}"/>
    <hyperlink ref="E437" location="A125247134T" display="A125247134T" xr:uid="{00000000-0004-0000-0000-0000AA010000}"/>
    <hyperlink ref="E438" location="A125232878F" display="A125232878F" xr:uid="{00000000-0004-0000-0000-0000AB010000}"/>
    <hyperlink ref="E439" location="A125256638R" display="A125256638R" xr:uid="{00000000-0004-0000-0000-0000AC010000}"/>
    <hyperlink ref="E440" location="A125244758K" display="A125244758K" xr:uid="{00000000-0004-0000-0000-0000AD010000}"/>
    <hyperlink ref="E441" location="A125228126L" display="A125228126L" xr:uid="{00000000-0004-0000-0000-0000AE010000}"/>
    <hyperlink ref="E442" location="A125251886K" display="A125251886K" xr:uid="{00000000-0004-0000-0000-0000AF010000}"/>
    <hyperlink ref="E443" location="A125240006W" display="A125240006W" xr:uid="{00000000-0004-0000-0000-0000B0010000}"/>
    <hyperlink ref="E444" location="A125237630T" display="A125237630T" xr:uid="{00000000-0004-0000-0000-0000B1010000}"/>
    <hyperlink ref="E445" location="A125261390T" display="A125261390T" xr:uid="{00000000-0004-0000-0000-0000B2010000}"/>
    <hyperlink ref="E446" location="A125249510W" display="A125249510W" xr:uid="{00000000-0004-0000-0000-0000B3010000}"/>
    <hyperlink ref="E447" location="A125230506F" display="A125230506F" xr:uid="{00000000-0004-0000-0000-0000B4010000}"/>
    <hyperlink ref="E448" location="A125254266A" display="A125254266A" xr:uid="{00000000-0004-0000-0000-0000B5010000}"/>
    <hyperlink ref="E449" location="A125242386W" display="A125242386W" xr:uid="{00000000-0004-0000-0000-0000B6010000}"/>
    <hyperlink ref="E450" location="A125235258W" display="A125235258W" xr:uid="{00000000-0004-0000-0000-0000B7010000}"/>
    <hyperlink ref="E451" location="A125259018F" display="A125259018F" xr:uid="{00000000-0004-0000-0000-0000B8010000}"/>
    <hyperlink ref="E452" location="A125247138A" display="A125247138A" xr:uid="{00000000-0004-0000-0000-0000B9010000}"/>
    <hyperlink ref="E453" location="A125232882W" display="A125232882W" xr:uid="{00000000-0004-0000-0000-0000BA010000}"/>
    <hyperlink ref="E454" location="A125256642F" display="A125256642F" xr:uid="{00000000-0004-0000-0000-0000BB010000}"/>
    <hyperlink ref="E455" location="A125244762A" display="A125244762A" xr:uid="{00000000-0004-0000-0000-0000BC010000}"/>
    <hyperlink ref="E456" location="A125228130C" display="A125228130C" xr:uid="{00000000-0004-0000-0000-0000BD010000}"/>
    <hyperlink ref="E457" location="A125251890A" display="A125251890A" xr:uid="{00000000-0004-0000-0000-0000BE010000}"/>
    <hyperlink ref="E458" location="A125240010L" display="A125240010L" xr:uid="{00000000-0004-0000-0000-0000BF010000}"/>
    <hyperlink ref="E459" location="A125237634A" display="A125237634A" xr:uid="{00000000-0004-0000-0000-0000C0010000}"/>
    <hyperlink ref="E460" location="A125261394A" display="A125261394A" xr:uid="{00000000-0004-0000-0000-0000C1010000}"/>
    <hyperlink ref="E461" location="A125249514F" display="A125249514F" xr:uid="{00000000-0004-0000-0000-0000C2010000}"/>
    <hyperlink ref="E462" location="A125230490X" display="A125230490X" xr:uid="{00000000-0004-0000-0000-0000C3010000}"/>
    <hyperlink ref="E463" location="A125254250J" display="A125254250J" xr:uid="{00000000-0004-0000-0000-0000C4010000}"/>
    <hyperlink ref="E464" location="A125242370C" display="A125242370C" xr:uid="{00000000-0004-0000-0000-0000C5010000}"/>
    <hyperlink ref="E465" location="A125235242C" display="A125235242C" xr:uid="{00000000-0004-0000-0000-0000C6010000}"/>
    <hyperlink ref="E466" location="A125259002L" display="A125259002L" xr:uid="{00000000-0004-0000-0000-0000C7010000}"/>
    <hyperlink ref="E467" location="A125247122J" display="A125247122J" xr:uid="{00000000-0004-0000-0000-0000C8010000}"/>
    <hyperlink ref="E468" location="A125232866W" display="A125232866W" xr:uid="{00000000-0004-0000-0000-0000C9010000}"/>
    <hyperlink ref="E469" location="A125256626F" display="A125256626F" xr:uid="{00000000-0004-0000-0000-0000CA010000}"/>
    <hyperlink ref="E470" location="A125244746A" display="A125244746A" xr:uid="{00000000-0004-0000-0000-0000CB010000}"/>
    <hyperlink ref="E471" location="A125228114C" display="A125228114C" xr:uid="{00000000-0004-0000-0000-0000CC010000}"/>
    <hyperlink ref="E472" location="A125251874A" display="A125251874A" xr:uid="{00000000-0004-0000-0000-0000CD010000}"/>
    <hyperlink ref="E473" location="A125239994T" display="A125239994T" xr:uid="{00000000-0004-0000-0000-0000CE010000}"/>
    <hyperlink ref="E474" location="A125237618A" display="A125237618A" xr:uid="{00000000-0004-0000-0000-0000CF010000}"/>
    <hyperlink ref="E475" location="A125261378A" display="A125261378A" xr:uid="{00000000-0004-0000-0000-0000D0010000}"/>
    <hyperlink ref="E476" location="A125249498T" display="A125249498T" xr:uid="{00000000-0004-0000-0000-0000D1010000}"/>
    <hyperlink ref="E477" location="A125230526R" display="A125230526R" xr:uid="{00000000-0004-0000-0000-0000D2010000}"/>
    <hyperlink ref="E478" location="A125254286K" display="A125254286K" xr:uid="{00000000-0004-0000-0000-0000D3010000}"/>
    <hyperlink ref="E479" location="A125242406V" display="A125242406V" xr:uid="{00000000-0004-0000-0000-0000D4010000}"/>
    <hyperlink ref="E480" location="A125235278F" display="A125235278F" xr:uid="{00000000-0004-0000-0000-0000D5010000}"/>
    <hyperlink ref="E481" location="A125259038R" display="A125259038R" xr:uid="{00000000-0004-0000-0000-0000D6010000}"/>
    <hyperlink ref="E482" location="A125247158K" display="A125247158K" xr:uid="{00000000-0004-0000-0000-0000D7010000}"/>
    <hyperlink ref="E483" location="A125232902V" display="A125232902V" xr:uid="{00000000-0004-0000-0000-0000D8010000}"/>
    <hyperlink ref="E484" location="A125256662R" display="A125256662R" xr:uid="{00000000-0004-0000-0000-0000D9010000}"/>
    <hyperlink ref="E485" location="A125244782K" display="A125244782K" xr:uid="{00000000-0004-0000-0000-0000DA010000}"/>
    <hyperlink ref="E486" location="A125228150L" display="A125228150L" xr:uid="{00000000-0004-0000-0000-0000DB010000}"/>
    <hyperlink ref="E487" location="A125251910X" display="A125251910X" xr:uid="{00000000-0004-0000-0000-0000DC010000}"/>
    <hyperlink ref="E488" location="A125240030W" display="A125240030W" xr:uid="{00000000-0004-0000-0000-0000DD010000}"/>
    <hyperlink ref="E489" location="A125237654K" display="A125237654K" xr:uid="{00000000-0004-0000-0000-0000DE010000}"/>
    <hyperlink ref="E490" location="A125261414X" display="A125261414X" xr:uid="{00000000-0004-0000-0000-0000DF010000}"/>
    <hyperlink ref="E491" location="A125249534R" display="A125249534R" xr:uid="{00000000-0004-0000-0000-0000E0010000}"/>
    <hyperlink ref="E492" location="A125230510W" display="A125230510W" xr:uid="{00000000-0004-0000-0000-0000E1010000}"/>
    <hyperlink ref="E493" location="A125254270T" display="A125254270T" xr:uid="{00000000-0004-0000-0000-0000E2010000}"/>
    <hyperlink ref="E494" location="A125242390L" display="A125242390L" xr:uid="{00000000-0004-0000-0000-0000E3010000}"/>
    <hyperlink ref="E495" location="A125235262L" display="A125235262L" xr:uid="{00000000-0004-0000-0000-0000E4010000}"/>
    <hyperlink ref="E496" location="A125259022W" display="A125259022W" xr:uid="{00000000-0004-0000-0000-0000E5010000}"/>
    <hyperlink ref="E497" location="A125247142T" display="A125247142T" xr:uid="{00000000-0004-0000-0000-0000E6010000}"/>
    <hyperlink ref="E498" location="A125232886F" display="A125232886F" xr:uid="{00000000-0004-0000-0000-0000E7010000}"/>
    <hyperlink ref="E499" location="A125256646R" display="A125256646R" xr:uid="{00000000-0004-0000-0000-0000E8010000}"/>
    <hyperlink ref="E500" location="A125244766K" display="A125244766K" xr:uid="{00000000-0004-0000-0000-0000E9010000}"/>
    <hyperlink ref="E501" location="A125228134L" display="A125228134L" xr:uid="{00000000-0004-0000-0000-0000EA010000}"/>
    <hyperlink ref="E502" location="A125251894K" display="A125251894K" xr:uid="{00000000-0004-0000-0000-0000EB010000}"/>
    <hyperlink ref="E503" location="A125240014W" display="A125240014W" xr:uid="{00000000-0004-0000-0000-0000EC010000}"/>
    <hyperlink ref="E504" location="A125237638K" display="A125237638K" xr:uid="{00000000-0004-0000-0000-0000ED010000}"/>
    <hyperlink ref="E505" location="A125261398K" display="A125261398K" xr:uid="{00000000-0004-0000-0000-0000EE010000}"/>
    <hyperlink ref="E506" location="A125249518R" display="A125249518R" xr:uid="{00000000-0004-0000-0000-0000EF010000}"/>
    <hyperlink ref="E507" location="A125231718A" display="A125231718A" xr:uid="{00000000-0004-0000-0000-0000F0010000}"/>
    <hyperlink ref="E508" location="A125255478W" display="A125255478W" xr:uid="{00000000-0004-0000-0000-0000F1010000}"/>
    <hyperlink ref="E509" location="A125243598T" display="A125243598T" xr:uid="{00000000-0004-0000-0000-0000F2010000}"/>
    <hyperlink ref="E510" location="A125236470X" display="A125236470X" xr:uid="{00000000-0004-0000-0000-0000F3010000}"/>
    <hyperlink ref="E511" location="A125260230L" display="A125260230L" xr:uid="{00000000-0004-0000-0000-0000F4010000}"/>
    <hyperlink ref="E512" location="A125248350C" display="A125248350C" xr:uid="{00000000-0004-0000-0000-0000F5010000}"/>
    <hyperlink ref="E513" location="A125234094V" display="A125234094V" xr:uid="{00000000-0004-0000-0000-0000F6010000}"/>
    <hyperlink ref="E514" location="A125257854A" display="A125257854A" xr:uid="{00000000-0004-0000-0000-0000F7010000}"/>
    <hyperlink ref="E515" location="A125245974W" display="A125245974W" xr:uid="{00000000-0004-0000-0000-0000F8010000}"/>
    <hyperlink ref="E516" location="A125229342X" display="A125229342X" xr:uid="{00000000-0004-0000-0000-0000F9010000}"/>
    <hyperlink ref="E517" location="A125253102L" display="A125253102L" xr:uid="{00000000-0004-0000-0000-0000FA010000}"/>
    <hyperlink ref="E518" location="A125241222J" display="A125241222J" xr:uid="{00000000-0004-0000-0000-0000FB010000}"/>
    <hyperlink ref="E519" location="A125238846W" display="A125238846W" xr:uid="{00000000-0004-0000-0000-0000FC010000}"/>
    <hyperlink ref="E520" location="A125262606K" display="A125262606K" xr:uid="{00000000-0004-0000-0000-0000FD010000}"/>
    <hyperlink ref="E521" location="A125250726F" display="A125250726F" xr:uid="{00000000-0004-0000-0000-0000FE010000}"/>
    <hyperlink ref="E522" location="A125231702J" display="A125231702J" xr:uid="{00000000-0004-0000-0000-0000FF010000}"/>
    <hyperlink ref="E523" location="A125255462C" display="A125255462C" xr:uid="{00000000-0004-0000-0000-000000020000}"/>
    <hyperlink ref="E524" location="A125243582X" display="A125243582X" xr:uid="{00000000-0004-0000-0000-000001020000}"/>
    <hyperlink ref="E525" location="A125236454X" display="A125236454X" xr:uid="{00000000-0004-0000-0000-000002020000}"/>
    <hyperlink ref="E526" location="A125260214L" display="A125260214L" xr:uid="{00000000-0004-0000-0000-000003020000}"/>
    <hyperlink ref="E527" location="A125248334C" display="A125248334C" xr:uid="{00000000-0004-0000-0000-000004020000}"/>
    <hyperlink ref="E528" location="A125234078V" display="A125234078V" xr:uid="{00000000-0004-0000-0000-000005020000}"/>
    <hyperlink ref="E529" location="A125257838A" display="A125257838A" xr:uid="{00000000-0004-0000-0000-000006020000}"/>
    <hyperlink ref="E530" location="A125245958W" display="A125245958W" xr:uid="{00000000-0004-0000-0000-000007020000}"/>
    <hyperlink ref="E531" location="A125229326X" display="A125229326X" xr:uid="{00000000-0004-0000-0000-000008020000}"/>
    <hyperlink ref="E532" location="A125253086X" display="A125253086X" xr:uid="{00000000-0004-0000-0000-000009020000}"/>
    <hyperlink ref="E533" location="A125241206J" display="A125241206J" xr:uid="{00000000-0004-0000-0000-00000A020000}"/>
    <hyperlink ref="E534" location="A125238830C" display="A125238830C" xr:uid="{00000000-0004-0000-0000-00000B020000}"/>
    <hyperlink ref="E535" location="A125262590C" display="A125262590C" xr:uid="{00000000-0004-0000-0000-00000C020000}"/>
    <hyperlink ref="E536" location="A125250710L" display="A125250710L" xr:uid="{00000000-0004-0000-0000-00000D020000}"/>
    <hyperlink ref="E537" location="A125231682K" display="A125231682K" xr:uid="{00000000-0004-0000-0000-00000E020000}"/>
    <hyperlink ref="E538" location="A125255442V" display="A125255442V" xr:uid="{00000000-0004-0000-0000-00000F020000}"/>
    <hyperlink ref="E539" location="A125243562R" display="A125243562R" xr:uid="{00000000-0004-0000-0000-000010020000}"/>
    <hyperlink ref="E540" location="A125236434R" display="A125236434R" xr:uid="{00000000-0004-0000-0000-000011020000}"/>
    <hyperlink ref="E541" location="A125260194R" display="A125260194R" xr:uid="{00000000-0004-0000-0000-000012020000}"/>
    <hyperlink ref="E542" location="A125248314V" display="A125248314V" xr:uid="{00000000-0004-0000-0000-000013020000}"/>
    <hyperlink ref="E543" location="A125234058K" display="A125234058K" xr:uid="{00000000-0004-0000-0000-000014020000}"/>
    <hyperlink ref="E544" location="A125257818T" display="A125257818T" xr:uid="{00000000-0004-0000-0000-000015020000}"/>
    <hyperlink ref="E545" location="A125245938L" display="A125245938L" xr:uid="{00000000-0004-0000-0000-000016020000}"/>
    <hyperlink ref="E546" location="A125229306R" display="A125229306R" xr:uid="{00000000-0004-0000-0000-000017020000}"/>
    <hyperlink ref="E547" location="A125253066R" display="A125253066R" xr:uid="{00000000-0004-0000-0000-000018020000}"/>
    <hyperlink ref="E548" location="A125241186K" display="A125241186K" xr:uid="{00000000-0004-0000-0000-000019020000}"/>
    <hyperlink ref="E549" location="A125238810V" display="A125238810V" xr:uid="{00000000-0004-0000-0000-00001A020000}"/>
    <hyperlink ref="E550" location="A125262570V" display="A125262570V" xr:uid="{00000000-0004-0000-0000-00001B020000}"/>
    <hyperlink ref="E551" location="A125250690R" display="A125250690R" xr:uid="{00000000-0004-0000-0000-00001C020000}"/>
    <hyperlink ref="E552" location="A125231706T" display="A125231706T" xr:uid="{00000000-0004-0000-0000-00001D020000}"/>
    <hyperlink ref="E553" location="A125255466L" display="A125255466L" xr:uid="{00000000-0004-0000-0000-00001E020000}"/>
    <hyperlink ref="E554" location="A125243586J" display="A125243586J" xr:uid="{00000000-0004-0000-0000-00001F020000}"/>
    <hyperlink ref="E555" location="A125236458J" display="A125236458J" xr:uid="{00000000-0004-0000-0000-000020020000}"/>
    <hyperlink ref="E556" location="A125260218W" display="A125260218W" xr:uid="{00000000-0004-0000-0000-000021020000}"/>
    <hyperlink ref="E557" location="A125248338L" display="A125248338L" xr:uid="{00000000-0004-0000-0000-000022020000}"/>
    <hyperlink ref="E558" location="A125234082K" display="A125234082K" xr:uid="{00000000-0004-0000-0000-000023020000}"/>
    <hyperlink ref="E559" location="A125257842T" display="A125257842T" xr:uid="{00000000-0004-0000-0000-000024020000}"/>
    <hyperlink ref="E560" location="A125245962L" display="A125245962L" xr:uid="{00000000-0004-0000-0000-000025020000}"/>
    <hyperlink ref="E561" location="A125229330R" display="A125229330R" xr:uid="{00000000-0004-0000-0000-000026020000}"/>
    <hyperlink ref="E562" location="A125253090R" display="A125253090R" xr:uid="{00000000-0004-0000-0000-000027020000}"/>
    <hyperlink ref="E563" location="A125241210X" display="A125241210X" xr:uid="{00000000-0004-0000-0000-000028020000}"/>
    <hyperlink ref="E564" location="A125238834L" display="A125238834L" xr:uid="{00000000-0004-0000-0000-000029020000}"/>
    <hyperlink ref="E565" location="A125262594L" display="A125262594L" xr:uid="{00000000-0004-0000-0000-00002A020000}"/>
    <hyperlink ref="E566" location="A125250714W" display="A125250714W" xr:uid="{00000000-0004-0000-0000-00002B020000}"/>
    <hyperlink ref="E567" location="A125231710J" display="A125231710J" xr:uid="{00000000-0004-0000-0000-00002C020000}"/>
    <hyperlink ref="E568" location="A125255470C" display="A125255470C" xr:uid="{00000000-0004-0000-0000-00002D020000}"/>
    <hyperlink ref="E569" location="A125243590X" display="A125243590X" xr:uid="{00000000-0004-0000-0000-00002E020000}"/>
    <hyperlink ref="E570" location="A125236462X" display="A125236462X" xr:uid="{00000000-0004-0000-0000-00002F020000}"/>
    <hyperlink ref="E571" location="A125260222L" display="A125260222L" xr:uid="{00000000-0004-0000-0000-000030020000}"/>
    <hyperlink ref="E572" location="A125248342C" display="A125248342C" xr:uid="{00000000-0004-0000-0000-000031020000}"/>
    <hyperlink ref="E573" location="A125234086V" display="A125234086V" xr:uid="{00000000-0004-0000-0000-000032020000}"/>
    <hyperlink ref="E574" location="A125257846A" display="A125257846A" xr:uid="{00000000-0004-0000-0000-000033020000}"/>
    <hyperlink ref="E575" location="A125245966W" display="A125245966W" xr:uid="{00000000-0004-0000-0000-000034020000}"/>
    <hyperlink ref="E576" location="A125229334X" display="A125229334X" xr:uid="{00000000-0004-0000-0000-000035020000}"/>
    <hyperlink ref="E577" location="A125253094X" display="A125253094X" xr:uid="{00000000-0004-0000-0000-000036020000}"/>
    <hyperlink ref="E578" location="A125241214J" display="A125241214J" xr:uid="{00000000-0004-0000-0000-000037020000}"/>
    <hyperlink ref="E579" location="A125238838W" display="A125238838W" xr:uid="{00000000-0004-0000-0000-000038020000}"/>
    <hyperlink ref="E580" location="A125262598W" display="A125262598W" xr:uid="{00000000-0004-0000-0000-000039020000}"/>
    <hyperlink ref="E581" location="A125250718F" display="A125250718F" xr:uid="{00000000-0004-0000-0000-00003A020000}"/>
    <hyperlink ref="E582" location="A125231686V" display="A125231686V" xr:uid="{00000000-0004-0000-0000-00003B020000}"/>
    <hyperlink ref="E583" location="A125255446C" display="A125255446C" xr:uid="{00000000-0004-0000-0000-00003C020000}"/>
    <hyperlink ref="E584" location="A125243566X" display="A125243566X" xr:uid="{00000000-0004-0000-0000-00003D020000}"/>
    <hyperlink ref="E585" location="A125236438X" display="A125236438X" xr:uid="{00000000-0004-0000-0000-00003E020000}"/>
    <hyperlink ref="E586" location="A125260198X" display="A125260198X" xr:uid="{00000000-0004-0000-0000-00003F020000}"/>
    <hyperlink ref="E587" location="A125248318C" display="A125248318C" xr:uid="{00000000-0004-0000-0000-000040020000}"/>
    <hyperlink ref="E588" location="A125234062A" display="A125234062A" xr:uid="{00000000-0004-0000-0000-000041020000}"/>
    <hyperlink ref="E589" location="A125257822J" display="A125257822J" xr:uid="{00000000-0004-0000-0000-000042020000}"/>
    <hyperlink ref="E590" location="A125245942C" display="A125245942C" xr:uid="{00000000-0004-0000-0000-000043020000}"/>
    <hyperlink ref="E591" location="A125229310F" display="A125229310F" xr:uid="{00000000-0004-0000-0000-000044020000}"/>
    <hyperlink ref="E592" location="A125253070F" display="A125253070F" xr:uid="{00000000-0004-0000-0000-000045020000}"/>
    <hyperlink ref="E593" location="A125241190A" display="A125241190A" xr:uid="{00000000-0004-0000-0000-000046020000}"/>
    <hyperlink ref="E594" location="A125238814C" display="A125238814C" xr:uid="{00000000-0004-0000-0000-000047020000}"/>
    <hyperlink ref="E595" location="A125262574C" display="A125262574C" xr:uid="{00000000-0004-0000-0000-000048020000}"/>
    <hyperlink ref="E596" location="A125250694X" display="A125250694X" xr:uid="{00000000-0004-0000-0000-000049020000}"/>
    <hyperlink ref="E597" location="A125231690K" display="A125231690K" xr:uid="{00000000-0004-0000-0000-00004A020000}"/>
    <hyperlink ref="E598" location="A125255450V" display="A125255450V" xr:uid="{00000000-0004-0000-0000-00004B020000}"/>
    <hyperlink ref="E599" location="A125243570R" display="A125243570R" xr:uid="{00000000-0004-0000-0000-00004C020000}"/>
    <hyperlink ref="E600" location="A125236442R" display="A125236442R" xr:uid="{00000000-0004-0000-0000-00004D020000}"/>
    <hyperlink ref="E601" location="A125260202C" display="A125260202C" xr:uid="{00000000-0004-0000-0000-00004E020000}"/>
    <hyperlink ref="E602" location="A125248322V" display="A125248322V" xr:uid="{00000000-0004-0000-0000-00004F020000}"/>
    <hyperlink ref="E603" location="A125234066K" display="A125234066K" xr:uid="{00000000-0004-0000-0000-000050020000}"/>
    <hyperlink ref="E604" location="A125257826T" display="A125257826T" xr:uid="{00000000-0004-0000-0000-000051020000}"/>
    <hyperlink ref="E605" location="A125245946L" display="A125245946L" xr:uid="{00000000-0004-0000-0000-000052020000}"/>
    <hyperlink ref="E606" location="A125229314R" display="A125229314R" xr:uid="{00000000-0004-0000-0000-000053020000}"/>
    <hyperlink ref="E607" location="A125253074R" display="A125253074R" xr:uid="{00000000-0004-0000-0000-000054020000}"/>
    <hyperlink ref="E608" location="A125241194K" display="A125241194K" xr:uid="{00000000-0004-0000-0000-000055020000}"/>
    <hyperlink ref="E609" location="A125238818L" display="A125238818L" xr:uid="{00000000-0004-0000-0000-000056020000}"/>
    <hyperlink ref="E610" location="A125262578L" display="A125262578L" xr:uid="{00000000-0004-0000-0000-000057020000}"/>
    <hyperlink ref="E611" location="A125250698J" display="A125250698J" xr:uid="{00000000-0004-0000-0000-000058020000}"/>
    <hyperlink ref="E612" location="A125231694V" display="A125231694V" xr:uid="{00000000-0004-0000-0000-000059020000}"/>
    <hyperlink ref="E613" location="A125255454C" display="A125255454C" xr:uid="{00000000-0004-0000-0000-00005A020000}"/>
    <hyperlink ref="E614" location="A125243574X" display="A125243574X" xr:uid="{00000000-0004-0000-0000-00005B020000}"/>
    <hyperlink ref="E615" location="A125236446X" display="A125236446X" xr:uid="{00000000-0004-0000-0000-00005C020000}"/>
    <hyperlink ref="E616" location="A125260206L" display="A125260206L" xr:uid="{00000000-0004-0000-0000-00005D020000}"/>
    <hyperlink ref="E617" location="A125248326C" display="A125248326C" xr:uid="{00000000-0004-0000-0000-00005E020000}"/>
    <hyperlink ref="E618" location="A125234070A" display="A125234070A" xr:uid="{00000000-0004-0000-0000-00005F020000}"/>
    <hyperlink ref="E619" location="A125257830J" display="A125257830J" xr:uid="{00000000-0004-0000-0000-000060020000}"/>
    <hyperlink ref="E620" location="A125245950C" display="A125245950C" xr:uid="{00000000-0004-0000-0000-000061020000}"/>
    <hyperlink ref="E621" location="A125229318X" display="A125229318X" xr:uid="{00000000-0004-0000-0000-000062020000}"/>
    <hyperlink ref="E622" location="A125253078X" display="A125253078X" xr:uid="{00000000-0004-0000-0000-000063020000}"/>
    <hyperlink ref="E623" location="A125241198V" display="A125241198V" xr:uid="{00000000-0004-0000-0000-000064020000}"/>
    <hyperlink ref="E624" location="A125238822C" display="A125238822C" xr:uid="{00000000-0004-0000-0000-000065020000}"/>
    <hyperlink ref="E625" location="A125262582C" display="A125262582C" xr:uid="{00000000-0004-0000-0000-000066020000}"/>
    <hyperlink ref="E626" location="A125250702L" display="A125250702L" xr:uid="{00000000-0004-0000-0000-000067020000}"/>
    <hyperlink ref="E627" location="A125231678V" display="A125231678V" xr:uid="{00000000-0004-0000-0000-000068020000}"/>
    <hyperlink ref="E628" location="A125255438C" display="A125255438C" xr:uid="{00000000-0004-0000-0000-000069020000}"/>
    <hyperlink ref="E629" location="A125243558X" display="A125243558X" xr:uid="{00000000-0004-0000-0000-00006A020000}"/>
    <hyperlink ref="E630" location="A125236430F" display="A125236430F" xr:uid="{00000000-0004-0000-0000-00006B020000}"/>
    <hyperlink ref="E631" location="A125260190F" display="A125260190F" xr:uid="{00000000-0004-0000-0000-00006C020000}"/>
    <hyperlink ref="E632" location="A125248310K" display="A125248310K" xr:uid="{00000000-0004-0000-0000-00006D020000}"/>
    <hyperlink ref="E633" location="A125234054A" display="A125234054A" xr:uid="{00000000-0004-0000-0000-00006E020000}"/>
    <hyperlink ref="E634" location="A125257814J" display="A125257814J" xr:uid="{00000000-0004-0000-0000-00006F020000}"/>
    <hyperlink ref="E635" location="A125245934C" display="A125245934C" xr:uid="{00000000-0004-0000-0000-000070020000}"/>
    <hyperlink ref="E636" location="A125229302F" display="A125229302F" xr:uid="{00000000-0004-0000-0000-000071020000}"/>
    <hyperlink ref="E637" location="A125253062F" display="A125253062F" xr:uid="{00000000-0004-0000-0000-000072020000}"/>
    <hyperlink ref="E638" location="A125241182A" display="A125241182A" xr:uid="{00000000-0004-0000-0000-000073020000}"/>
    <hyperlink ref="E639" location="A125238806C" display="A125238806C" xr:uid="{00000000-0004-0000-0000-000074020000}"/>
    <hyperlink ref="E640" location="A125262566C" display="A125262566C" xr:uid="{00000000-0004-0000-0000-000075020000}"/>
    <hyperlink ref="E641" location="A125250686X" display="A125250686X" xr:uid="{00000000-0004-0000-0000-000076020000}"/>
    <hyperlink ref="E642" location="A125231714T" display="A125231714T" xr:uid="{00000000-0004-0000-0000-000077020000}"/>
    <hyperlink ref="E643" location="A125255474L" display="A125255474L" xr:uid="{00000000-0004-0000-0000-000078020000}"/>
    <hyperlink ref="E644" location="A125243594J" display="A125243594J" xr:uid="{00000000-0004-0000-0000-000079020000}"/>
    <hyperlink ref="E645" location="A125236466J" display="A125236466J" xr:uid="{00000000-0004-0000-0000-00007A020000}"/>
    <hyperlink ref="E646" location="A125260226W" display="A125260226W" xr:uid="{00000000-0004-0000-0000-00007B020000}"/>
    <hyperlink ref="E647" location="A125248346L" display="A125248346L" xr:uid="{00000000-0004-0000-0000-00007C020000}"/>
    <hyperlink ref="E648" location="A125234090K" display="A125234090K" xr:uid="{00000000-0004-0000-0000-00007D020000}"/>
    <hyperlink ref="E649" location="A125257850T" display="A125257850T" xr:uid="{00000000-0004-0000-0000-00007E020000}"/>
    <hyperlink ref="E650" location="A125245970L" display="A125245970L" xr:uid="{00000000-0004-0000-0000-00007F020000}"/>
    <hyperlink ref="E651" location="A125229338J" display="A125229338J" xr:uid="{00000000-0004-0000-0000-000080020000}"/>
    <hyperlink ref="E652" location="A125253098J" display="A125253098J" xr:uid="{00000000-0004-0000-0000-000081020000}"/>
    <hyperlink ref="E653" location="A125241218T" display="A125241218T" xr:uid="{00000000-0004-0000-0000-000082020000}"/>
    <hyperlink ref="E654" location="A125238842L" display="A125238842L" xr:uid="{00000000-0004-0000-0000-000083020000}"/>
    <hyperlink ref="E655" location="A125262602A" display="A125262602A" xr:uid="{00000000-0004-0000-0000-000084020000}"/>
    <hyperlink ref="E656" location="A125250722W" display="A125250722W" xr:uid="{00000000-0004-0000-0000-000085020000}"/>
    <hyperlink ref="E657" location="A125231698C" display="A125231698C" xr:uid="{00000000-0004-0000-0000-000086020000}"/>
    <hyperlink ref="E658" location="A125255458L" display="A125255458L" xr:uid="{00000000-0004-0000-0000-000087020000}"/>
    <hyperlink ref="E659" location="A125243578J" display="A125243578J" xr:uid="{00000000-0004-0000-0000-000088020000}"/>
    <hyperlink ref="E660" location="A125236450R" display="A125236450R" xr:uid="{00000000-0004-0000-0000-000089020000}"/>
    <hyperlink ref="E661" location="A125260210C" display="A125260210C" xr:uid="{00000000-0004-0000-0000-00008A020000}"/>
    <hyperlink ref="E662" location="A125248330V" display="A125248330V" xr:uid="{00000000-0004-0000-0000-00008B020000}"/>
    <hyperlink ref="E663" location="A125234074K" display="A125234074K" xr:uid="{00000000-0004-0000-0000-00008C020000}"/>
    <hyperlink ref="E664" location="A125257834T" display="A125257834T" xr:uid="{00000000-0004-0000-0000-00008D020000}"/>
    <hyperlink ref="E665" location="A125245954L" display="A125245954L" xr:uid="{00000000-0004-0000-0000-00008E020000}"/>
    <hyperlink ref="E666" location="A125229322R" display="A125229322R" xr:uid="{00000000-0004-0000-0000-00008F020000}"/>
    <hyperlink ref="E667" location="A125253082R" display="A125253082R" xr:uid="{00000000-0004-0000-0000-000090020000}"/>
    <hyperlink ref="E668" location="A125241202X" display="A125241202X" xr:uid="{00000000-0004-0000-0000-000091020000}"/>
    <hyperlink ref="E669" location="A125238826L" display="A125238826L" xr:uid="{00000000-0004-0000-0000-000092020000}"/>
    <hyperlink ref="E670" location="A125262586L" display="A125262586L" xr:uid="{00000000-0004-0000-0000-000093020000}"/>
    <hyperlink ref="E671" location="A125250706W" display="A125250706W" xr:uid="{00000000-0004-0000-0000-000094020000}"/>
    <hyperlink ref="E672" location="A125232114F" display="A125232114F" xr:uid="{00000000-0004-0000-0000-000095020000}"/>
    <hyperlink ref="E673" location="A125255874X" display="A125255874X" xr:uid="{00000000-0004-0000-0000-000096020000}"/>
    <hyperlink ref="E674" location="A125243994V" display="A125243994V" xr:uid="{00000000-0004-0000-0000-000097020000}"/>
    <hyperlink ref="E675" location="A125236866V" display="A125236866V" xr:uid="{00000000-0004-0000-0000-000098020000}"/>
    <hyperlink ref="E676" location="A125260626J" display="A125260626J" xr:uid="{00000000-0004-0000-0000-000099020000}"/>
    <hyperlink ref="E677" location="A125248746X" display="A125248746X" xr:uid="{00000000-0004-0000-0000-00009A020000}"/>
    <hyperlink ref="E678" location="A125234490W" display="A125234490W" xr:uid="{00000000-0004-0000-0000-00009B020000}"/>
    <hyperlink ref="E679" location="A125258250F" display="A125258250F" xr:uid="{00000000-0004-0000-0000-00009C020000}"/>
    <hyperlink ref="E680" location="A125246370A" display="A125246370A" xr:uid="{00000000-0004-0000-0000-00009D020000}"/>
    <hyperlink ref="E681" location="A125229738V" display="A125229738V" xr:uid="{00000000-0004-0000-0000-00009E020000}"/>
    <hyperlink ref="E682" location="A125253498V" display="A125253498V" xr:uid="{00000000-0004-0000-0000-00009F020000}"/>
    <hyperlink ref="E683" location="A125241618C" display="A125241618C" xr:uid="{00000000-0004-0000-0000-0000A0020000}"/>
    <hyperlink ref="E684" location="A125239242A" display="A125239242A" xr:uid="{00000000-0004-0000-0000-0000A1020000}"/>
    <hyperlink ref="E685" location="A125263002R" display="A125263002R" xr:uid="{00000000-0004-0000-0000-0000A2020000}"/>
    <hyperlink ref="E686" location="A125251122K" display="A125251122K" xr:uid="{00000000-0004-0000-0000-0000A3020000}"/>
    <hyperlink ref="E687" location="A125232098T" display="A125232098T" xr:uid="{00000000-0004-0000-0000-0000A4020000}"/>
    <hyperlink ref="E688" location="A125255858X" display="A125255858X" xr:uid="{00000000-0004-0000-0000-0000A5020000}"/>
    <hyperlink ref="E689" location="A125243978V" display="A125243978V" xr:uid="{00000000-0004-0000-0000-0000A6020000}"/>
    <hyperlink ref="E690" location="A125236850A" display="A125236850A" xr:uid="{00000000-0004-0000-0000-0000A7020000}"/>
    <hyperlink ref="E691" location="A125260610R" display="A125260610R" xr:uid="{00000000-0004-0000-0000-0000A8020000}"/>
    <hyperlink ref="E692" location="A125248730F" display="A125248730F" xr:uid="{00000000-0004-0000-0000-0000A9020000}"/>
    <hyperlink ref="E693" location="A125234474W" display="A125234474W" xr:uid="{00000000-0004-0000-0000-0000AA020000}"/>
    <hyperlink ref="E694" location="A125258234F" display="A125258234F" xr:uid="{00000000-0004-0000-0000-0000AB020000}"/>
    <hyperlink ref="E695" location="A125246354A" display="A125246354A" xr:uid="{00000000-0004-0000-0000-0000AC020000}"/>
    <hyperlink ref="E696" location="A125229722A" display="A125229722A" xr:uid="{00000000-0004-0000-0000-0000AD020000}"/>
    <hyperlink ref="E697" location="A125253482A" display="A125253482A" xr:uid="{00000000-0004-0000-0000-0000AE020000}"/>
    <hyperlink ref="E698" location="A125241602K" display="A125241602K" xr:uid="{00000000-0004-0000-0000-0000AF020000}"/>
    <hyperlink ref="E699" location="A125239226A" display="A125239226A" xr:uid="{00000000-0004-0000-0000-0000B0020000}"/>
    <hyperlink ref="E700" location="A125262986X" display="A125262986X" xr:uid="{00000000-0004-0000-0000-0000B1020000}"/>
    <hyperlink ref="E701" location="A125251106K" display="A125251106K" xr:uid="{00000000-0004-0000-0000-0000B2020000}"/>
    <hyperlink ref="E702" location="A125232078J" display="A125232078J" xr:uid="{00000000-0004-0000-0000-0000B3020000}"/>
    <hyperlink ref="E703" location="A125255838R" display="A125255838R" xr:uid="{00000000-0004-0000-0000-0000B4020000}"/>
    <hyperlink ref="E704" location="A125243958K" display="A125243958K" xr:uid="{00000000-0004-0000-0000-0000B5020000}"/>
    <hyperlink ref="E705" location="A125236830T" display="A125236830T" xr:uid="{00000000-0004-0000-0000-0000B6020000}"/>
    <hyperlink ref="E706" location="A125260590T" display="A125260590T" xr:uid="{00000000-0004-0000-0000-0000B7020000}"/>
    <hyperlink ref="E707" location="A125248710W" display="A125248710W" xr:uid="{00000000-0004-0000-0000-0000B8020000}"/>
    <hyperlink ref="E708" location="A125234454L" display="A125234454L" xr:uid="{00000000-0004-0000-0000-0000B9020000}"/>
    <hyperlink ref="E709" location="A125258214W" display="A125258214W" xr:uid="{00000000-0004-0000-0000-0000BA020000}"/>
    <hyperlink ref="E710" location="A125246334T" display="A125246334T" xr:uid="{00000000-0004-0000-0000-0000BB020000}"/>
    <hyperlink ref="E711" location="A125229702T" display="A125229702T" xr:uid="{00000000-0004-0000-0000-0000BC020000}"/>
    <hyperlink ref="E712" location="A125253462T" display="A125253462T" xr:uid="{00000000-0004-0000-0000-0000BD020000}"/>
    <hyperlink ref="E713" location="A125241582L" display="A125241582L" xr:uid="{00000000-0004-0000-0000-0000BE020000}"/>
    <hyperlink ref="E714" location="A125239206T" display="A125239206T" xr:uid="{00000000-0004-0000-0000-0000BF020000}"/>
    <hyperlink ref="E715" location="A125262966R" display="A125262966R" xr:uid="{00000000-0004-0000-0000-0000C0020000}"/>
    <hyperlink ref="E716" location="A125251086L" display="A125251086L" xr:uid="{00000000-0004-0000-0000-0000C1020000}"/>
    <hyperlink ref="E717" location="A125232102W" display="A125232102W" xr:uid="{00000000-0004-0000-0000-0000C2020000}"/>
    <hyperlink ref="E718" location="A125255862R" display="A125255862R" xr:uid="{00000000-0004-0000-0000-0000C3020000}"/>
    <hyperlink ref="E719" location="A125243982K" display="A125243982K" xr:uid="{00000000-0004-0000-0000-0000C4020000}"/>
    <hyperlink ref="E720" location="A125236854K" display="A125236854K" xr:uid="{00000000-0004-0000-0000-0000C5020000}"/>
    <hyperlink ref="E721" location="A125260614X" display="A125260614X" xr:uid="{00000000-0004-0000-0000-0000C6020000}"/>
    <hyperlink ref="E722" location="A125248734R" display="A125248734R" xr:uid="{00000000-0004-0000-0000-0000C7020000}"/>
    <hyperlink ref="E723" location="A125234478F" display="A125234478F" xr:uid="{00000000-0004-0000-0000-0000C8020000}"/>
    <hyperlink ref="E724" location="A125258238R" display="A125258238R" xr:uid="{00000000-0004-0000-0000-0000C9020000}"/>
    <hyperlink ref="E725" location="A125246358K" display="A125246358K" xr:uid="{00000000-0004-0000-0000-0000CA020000}"/>
    <hyperlink ref="E726" location="A125229726K" display="A125229726K" xr:uid="{00000000-0004-0000-0000-0000CB020000}"/>
    <hyperlink ref="E727" location="A125253486K" display="A125253486K" xr:uid="{00000000-0004-0000-0000-0000CC020000}"/>
    <hyperlink ref="E728" location="A125241606V" display="A125241606V" xr:uid="{00000000-0004-0000-0000-0000CD020000}"/>
    <hyperlink ref="E729" location="A125239230T" display="A125239230T" xr:uid="{00000000-0004-0000-0000-0000CE020000}"/>
    <hyperlink ref="E730" location="A125262990R" display="A125262990R" xr:uid="{00000000-0004-0000-0000-0000CF020000}"/>
    <hyperlink ref="E731" location="A125251110A" display="A125251110A" xr:uid="{00000000-0004-0000-0000-0000D0020000}"/>
    <hyperlink ref="E732" location="A125232106F" display="A125232106F" xr:uid="{00000000-0004-0000-0000-0000D1020000}"/>
    <hyperlink ref="E733" location="A125255866X" display="A125255866X" xr:uid="{00000000-0004-0000-0000-0000D2020000}"/>
    <hyperlink ref="E734" location="A125243986V" display="A125243986V" xr:uid="{00000000-0004-0000-0000-0000D3020000}"/>
    <hyperlink ref="E735" location="A125236858V" display="A125236858V" xr:uid="{00000000-0004-0000-0000-0000D4020000}"/>
    <hyperlink ref="E736" location="A125260618J" display="A125260618J" xr:uid="{00000000-0004-0000-0000-0000D5020000}"/>
    <hyperlink ref="E737" location="A125248738X" display="A125248738X" xr:uid="{00000000-0004-0000-0000-0000D6020000}"/>
    <hyperlink ref="E738" location="A125234482W" display="A125234482W" xr:uid="{00000000-0004-0000-0000-0000D7020000}"/>
    <hyperlink ref="E739" location="A125258242F" display="A125258242F" xr:uid="{00000000-0004-0000-0000-0000D8020000}"/>
    <hyperlink ref="E740" location="A125246362A" display="A125246362A" xr:uid="{00000000-0004-0000-0000-0000D9020000}"/>
    <hyperlink ref="E741" location="A125229730A" display="A125229730A" xr:uid="{00000000-0004-0000-0000-0000DA020000}"/>
    <hyperlink ref="E742" location="A125253490A" display="A125253490A" xr:uid="{00000000-0004-0000-0000-0000DB020000}"/>
    <hyperlink ref="E743" location="A125241610K" display="A125241610K" xr:uid="{00000000-0004-0000-0000-0000DC020000}"/>
    <hyperlink ref="E744" location="A125239234A" display="A125239234A" xr:uid="{00000000-0004-0000-0000-0000DD020000}"/>
    <hyperlink ref="E745" location="A125262994X" display="A125262994X" xr:uid="{00000000-0004-0000-0000-0000DE020000}"/>
    <hyperlink ref="E746" location="A125251114K" display="A125251114K" xr:uid="{00000000-0004-0000-0000-0000DF020000}"/>
    <hyperlink ref="E747" location="A125232082X" display="A125232082X" xr:uid="{00000000-0004-0000-0000-0000E0020000}"/>
    <hyperlink ref="E748" location="A125255842F" display="A125255842F" xr:uid="{00000000-0004-0000-0000-0000E1020000}"/>
    <hyperlink ref="E749" location="A125243962A" display="A125243962A" xr:uid="{00000000-0004-0000-0000-0000E2020000}"/>
    <hyperlink ref="E750" location="A125236834A" display="A125236834A" xr:uid="{00000000-0004-0000-0000-0000E3020000}"/>
    <hyperlink ref="E751" location="A125260594A" display="A125260594A" xr:uid="{00000000-0004-0000-0000-0000E4020000}"/>
    <hyperlink ref="E752" location="A125248714F" display="A125248714F" xr:uid="{00000000-0004-0000-0000-0000E5020000}"/>
    <hyperlink ref="E753" location="A125234458W" display="A125234458W" xr:uid="{00000000-0004-0000-0000-0000E6020000}"/>
    <hyperlink ref="E754" location="A125258218F" display="A125258218F" xr:uid="{00000000-0004-0000-0000-0000E7020000}"/>
    <hyperlink ref="E755" location="A125246338A" display="A125246338A" xr:uid="{00000000-0004-0000-0000-0000E8020000}"/>
    <hyperlink ref="E756" location="A125229706A" display="A125229706A" xr:uid="{00000000-0004-0000-0000-0000E9020000}"/>
    <hyperlink ref="E757" location="A125253466A" display="A125253466A" xr:uid="{00000000-0004-0000-0000-0000EA020000}"/>
    <hyperlink ref="E758" location="A125241586W" display="A125241586W" xr:uid="{00000000-0004-0000-0000-0000EB020000}"/>
    <hyperlink ref="E759" location="A125239210J" display="A125239210J" xr:uid="{00000000-0004-0000-0000-0000EC020000}"/>
    <hyperlink ref="E760" location="A125262970F" display="A125262970F" xr:uid="{00000000-0004-0000-0000-0000ED020000}"/>
    <hyperlink ref="E761" location="A125251090C" display="A125251090C" xr:uid="{00000000-0004-0000-0000-0000EE020000}"/>
    <hyperlink ref="E762" location="A125232086J" display="A125232086J" xr:uid="{00000000-0004-0000-0000-0000EF020000}"/>
    <hyperlink ref="E763" location="A125255846R" display="A125255846R" xr:uid="{00000000-0004-0000-0000-0000F0020000}"/>
    <hyperlink ref="E764" location="A125243966K" display="A125243966K" xr:uid="{00000000-0004-0000-0000-0000F1020000}"/>
    <hyperlink ref="E765" location="A125236838K" display="A125236838K" xr:uid="{00000000-0004-0000-0000-0000F2020000}"/>
    <hyperlink ref="E766" location="A125260598K" display="A125260598K" xr:uid="{00000000-0004-0000-0000-0000F3020000}"/>
    <hyperlink ref="E767" location="A125248718R" display="A125248718R" xr:uid="{00000000-0004-0000-0000-0000F4020000}"/>
    <hyperlink ref="E768" location="A125234462L" display="A125234462L" xr:uid="{00000000-0004-0000-0000-0000F5020000}"/>
    <hyperlink ref="E769" location="A125258222W" display="A125258222W" xr:uid="{00000000-0004-0000-0000-0000F6020000}"/>
    <hyperlink ref="E770" location="A125246342T" display="A125246342T" xr:uid="{00000000-0004-0000-0000-0000F7020000}"/>
    <hyperlink ref="E771" location="A125229710T" display="A125229710T" xr:uid="{00000000-0004-0000-0000-0000F8020000}"/>
    <hyperlink ref="E772" location="A125253470T" display="A125253470T" xr:uid="{00000000-0004-0000-0000-0000F9020000}"/>
    <hyperlink ref="E773" location="A125241590L" display="A125241590L" xr:uid="{00000000-0004-0000-0000-0000FA020000}"/>
    <hyperlink ref="E774" location="A125239214T" display="A125239214T" xr:uid="{00000000-0004-0000-0000-0000FB020000}"/>
    <hyperlink ref="E775" location="A125262974R" display="A125262974R" xr:uid="{00000000-0004-0000-0000-0000FC020000}"/>
    <hyperlink ref="E776" location="A125251094L" display="A125251094L" xr:uid="{00000000-0004-0000-0000-0000FD020000}"/>
    <hyperlink ref="E777" location="A125232090X" display="A125232090X" xr:uid="{00000000-0004-0000-0000-0000FE020000}"/>
    <hyperlink ref="E778" location="A125255850F" display="A125255850F" xr:uid="{00000000-0004-0000-0000-0000FF020000}"/>
    <hyperlink ref="E779" location="A125243970A" display="A125243970A" xr:uid="{00000000-0004-0000-0000-000000030000}"/>
    <hyperlink ref="E780" location="A125236842A" display="A125236842A" xr:uid="{00000000-0004-0000-0000-000001030000}"/>
    <hyperlink ref="E781" location="A125260602R" display="A125260602R" xr:uid="{00000000-0004-0000-0000-000002030000}"/>
    <hyperlink ref="E782" location="A125248722F" display="A125248722F" xr:uid="{00000000-0004-0000-0000-000003030000}"/>
    <hyperlink ref="E783" location="A125234466W" display="A125234466W" xr:uid="{00000000-0004-0000-0000-000004030000}"/>
    <hyperlink ref="E784" location="A125258226F" display="A125258226F" xr:uid="{00000000-0004-0000-0000-000005030000}"/>
    <hyperlink ref="E785" location="A125246346A" display="A125246346A" xr:uid="{00000000-0004-0000-0000-000006030000}"/>
    <hyperlink ref="E786" location="A125229714A" display="A125229714A" xr:uid="{00000000-0004-0000-0000-000007030000}"/>
    <hyperlink ref="E787" location="A125253474A" display="A125253474A" xr:uid="{00000000-0004-0000-0000-000008030000}"/>
    <hyperlink ref="E788" location="A125241594W" display="A125241594W" xr:uid="{00000000-0004-0000-0000-000009030000}"/>
    <hyperlink ref="E789" location="A125239218A" display="A125239218A" xr:uid="{00000000-0004-0000-0000-00000A030000}"/>
    <hyperlink ref="E790" location="A125262978X" display="A125262978X" xr:uid="{00000000-0004-0000-0000-00000B030000}"/>
    <hyperlink ref="E791" location="A125251098W" display="A125251098W" xr:uid="{00000000-0004-0000-0000-00000C030000}"/>
    <hyperlink ref="E792" location="A125232074X" display="A125232074X" xr:uid="{00000000-0004-0000-0000-00000D030000}"/>
    <hyperlink ref="E793" location="A125255834F" display="A125255834F" xr:uid="{00000000-0004-0000-0000-00000E030000}"/>
    <hyperlink ref="E794" location="A125243954A" display="A125243954A" xr:uid="{00000000-0004-0000-0000-00000F030000}"/>
    <hyperlink ref="E795" location="A125236826A" display="A125236826A" xr:uid="{00000000-0004-0000-0000-000010030000}"/>
    <hyperlink ref="E796" location="A125260586A" display="A125260586A" xr:uid="{00000000-0004-0000-0000-000011030000}"/>
    <hyperlink ref="E797" location="A125248706F" display="A125248706F" xr:uid="{00000000-0004-0000-0000-000012030000}"/>
    <hyperlink ref="E798" location="A125234450C" display="A125234450C" xr:uid="{00000000-0004-0000-0000-000013030000}"/>
    <hyperlink ref="E799" location="A125258210L" display="A125258210L" xr:uid="{00000000-0004-0000-0000-000014030000}"/>
    <hyperlink ref="E800" location="A125246330J" display="A125246330J" xr:uid="{00000000-0004-0000-0000-000015030000}"/>
    <hyperlink ref="E801" location="A125229698L" display="A125229698L" xr:uid="{00000000-0004-0000-0000-000016030000}"/>
    <hyperlink ref="E802" location="A125253458A" display="A125253458A" xr:uid="{00000000-0004-0000-0000-000017030000}"/>
    <hyperlink ref="E803" location="A125241578W" display="A125241578W" xr:uid="{00000000-0004-0000-0000-000018030000}"/>
    <hyperlink ref="E804" location="A125239202J" display="A125239202J" xr:uid="{00000000-0004-0000-0000-000019030000}"/>
    <hyperlink ref="E805" location="A125262962F" display="A125262962F" xr:uid="{00000000-0004-0000-0000-00001A030000}"/>
    <hyperlink ref="E806" location="A125251082C" display="A125251082C" xr:uid="{00000000-0004-0000-0000-00001B030000}"/>
    <hyperlink ref="E807" location="A125232110W" display="A125232110W" xr:uid="{00000000-0004-0000-0000-00001C030000}"/>
    <hyperlink ref="E808" location="A125255870R" display="A125255870R" xr:uid="{00000000-0004-0000-0000-00001D030000}"/>
    <hyperlink ref="E809" location="A125243990K" display="A125243990K" xr:uid="{00000000-0004-0000-0000-00001E030000}"/>
    <hyperlink ref="E810" location="A125236862K" display="A125236862K" xr:uid="{00000000-0004-0000-0000-00001F030000}"/>
    <hyperlink ref="E811" location="A125260622X" display="A125260622X" xr:uid="{00000000-0004-0000-0000-000020030000}"/>
    <hyperlink ref="E812" location="A125248742R" display="A125248742R" xr:uid="{00000000-0004-0000-0000-000021030000}"/>
    <hyperlink ref="E813" location="A125234486F" display="A125234486F" xr:uid="{00000000-0004-0000-0000-000022030000}"/>
    <hyperlink ref="E814" location="A125258246R" display="A125258246R" xr:uid="{00000000-0004-0000-0000-000023030000}"/>
    <hyperlink ref="E815" location="A125246366K" display="A125246366K" xr:uid="{00000000-0004-0000-0000-000024030000}"/>
    <hyperlink ref="E816" location="A125229734K" display="A125229734K" xr:uid="{00000000-0004-0000-0000-000025030000}"/>
    <hyperlink ref="E817" location="A125253494K" display="A125253494K" xr:uid="{00000000-0004-0000-0000-000026030000}"/>
    <hyperlink ref="E818" location="A125241614V" display="A125241614V" xr:uid="{00000000-0004-0000-0000-000027030000}"/>
    <hyperlink ref="E819" location="A125239238K" display="A125239238K" xr:uid="{00000000-0004-0000-0000-000028030000}"/>
    <hyperlink ref="E820" location="A125262998J" display="A125262998J" xr:uid="{00000000-0004-0000-0000-000029030000}"/>
    <hyperlink ref="E821" location="A125251118V" display="A125251118V" xr:uid="{00000000-0004-0000-0000-00002A030000}"/>
    <hyperlink ref="E822" location="A125232094J" display="A125232094J" xr:uid="{00000000-0004-0000-0000-00002B030000}"/>
    <hyperlink ref="E823" location="A125255854R" display="A125255854R" xr:uid="{00000000-0004-0000-0000-00002C030000}"/>
    <hyperlink ref="E824" location="A125243974K" display="A125243974K" xr:uid="{00000000-0004-0000-0000-00002D030000}"/>
    <hyperlink ref="E825" location="A125236846K" display="A125236846K" xr:uid="{00000000-0004-0000-0000-00002E030000}"/>
    <hyperlink ref="E826" location="A125260606X" display="A125260606X" xr:uid="{00000000-0004-0000-0000-00002F030000}"/>
    <hyperlink ref="E827" location="A125248726R" display="A125248726R" xr:uid="{00000000-0004-0000-0000-000030030000}"/>
    <hyperlink ref="E828" location="A125234470L" display="A125234470L" xr:uid="{00000000-0004-0000-0000-000031030000}"/>
    <hyperlink ref="E829" location="A125258230W" display="A125258230W" xr:uid="{00000000-0004-0000-0000-000032030000}"/>
    <hyperlink ref="E830" location="A125246350T" display="A125246350T" xr:uid="{00000000-0004-0000-0000-000033030000}"/>
    <hyperlink ref="E831" location="A125229718K" display="A125229718K" xr:uid="{00000000-0004-0000-0000-000034030000}"/>
    <hyperlink ref="E832" location="A125253478K" display="A125253478K" xr:uid="{00000000-0004-0000-0000-000035030000}"/>
    <hyperlink ref="E833" location="A125241598F" display="A125241598F" xr:uid="{00000000-0004-0000-0000-000036030000}"/>
    <hyperlink ref="E834" location="A125239222T" display="A125239222T" xr:uid="{00000000-0004-0000-0000-000037030000}"/>
    <hyperlink ref="E835" location="A125262982R" display="A125262982R" xr:uid="{00000000-0004-0000-0000-000038030000}"/>
    <hyperlink ref="E836" location="A125251102A" display="A125251102A" xr:uid="{00000000-0004-0000-0000-000039030000}"/>
    <hyperlink ref="E837" location="A125230926A" display="A125230926A" xr:uid="{00000000-0004-0000-0000-00003A030000}"/>
    <hyperlink ref="E838" location="A125254686W" display="A125254686W" xr:uid="{00000000-0004-0000-0000-00003B030000}"/>
    <hyperlink ref="E839" location="A125242806F" display="A125242806F" xr:uid="{00000000-0004-0000-0000-00003C030000}"/>
    <hyperlink ref="E840" location="A125235678T" display="A125235678T" xr:uid="{00000000-0004-0000-0000-00003D030000}"/>
    <hyperlink ref="E841" location="A125259438A" display="A125259438A" xr:uid="{00000000-0004-0000-0000-00003E030000}"/>
    <hyperlink ref="E842" location="A125247558W" display="A125247558W" xr:uid="{00000000-0004-0000-0000-00003F030000}"/>
    <hyperlink ref="E843" location="A125233302J" display="A125233302J" xr:uid="{00000000-0004-0000-0000-000040030000}"/>
    <hyperlink ref="E844" location="A125257062C" display="A125257062C" xr:uid="{00000000-0004-0000-0000-000041030000}"/>
    <hyperlink ref="E845" location="A125245182X" display="A125245182X" xr:uid="{00000000-0004-0000-0000-000042030000}"/>
    <hyperlink ref="E846" location="A125228550X" display="A125228550X" xr:uid="{00000000-0004-0000-0000-000043030000}"/>
    <hyperlink ref="E847" location="A125252310L" display="A125252310L" xr:uid="{00000000-0004-0000-0000-000044030000}"/>
    <hyperlink ref="E848" location="A125240430J" display="A125240430J" xr:uid="{00000000-0004-0000-0000-000045030000}"/>
    <hyperlink ref="E849" location="A125238054X" display="A125238054X" xr:uid="{00000000-0004-0000-0000-000046030000}"/>
    <hyperlink ref="E850" location="A125261814K" display="A125261814K" xr:uid="{00000000-0004-0000-0000-000047030000}"/>
    <hyperlink ref="E851" location="A125249934A" display="A125249934A" xr:uid="{00000000-0004-0000-0000-000048030000}"/>
    <hyperlink ref="E852" location="A125230910J" display="A125230910J" xr:uid="{00000000-0004-0000-0000-000049030000}"/>
    <hyperlink ref="E853" location="A125254670C" display="A125254670C" xr:uid="{00000000-0004-0000-0000-00004A030000}"/>
    <hyperlink ref="E854" location="A125242790X" display="A125242790X" xr:uid="{00000000-0004-0000-0000-00004B030000}"/>
    <hyperlink ref="E855" location="A125235662X" display="A125235662X" xr:uid="{00000000-0004-0000-0000-00004C030000}"/>
    <hyperlink ref="E856" location="A125259422J" display="A125259422J" xr:uid="{00000000-0004-0000-0000-00004D030000}"/>
    <hyperlink ref="E857" location="A125247542C" display="A125247542C" xr:uid="{00000000-0004-0000-0000-00004E030000}"/>
    <hyperlink ref="E858" location="A125233286V" display="A125233286V" xr:uid="{00000000-0004-0000-0000-00004F030000}"/>
    <hyperlink ref="E859" location="A125257046C" display="A125257046C" xr:uid="{00000000-0004-0000-0000-000050030000}"/>
    <hyperlink ref="E860" location="A125245166X" display="A125245166X" xr:uid="{00000000-0004-0000-0000-000051030000}"/>
    <hyperlink ref="E861" location="A125228534X" display="A125228534X" xr:uid="{00000000-0004-0000-0000-000052030000}"/>
    <hyperlink ref="E862" location="A125252294X" display="A125252294X" xr:uid="{00000000-0004-0000-0000-000053030000}"/>
    <hyperlink ref="E863" location="A125240414J" display="A125240414J" xr:uid="{00000000-0004-0000-0000-000054030000}"/>
    <hyperlink ref="E864" location="A125238038X" display="A125238038X" xr:uid="{00000000-0004-0000-0000-000055030000}"/>
    <hyperlink ref="E865" location="A125261798W" display="A125261798W" xr:uid="{00000000-0004-0000-0000-000056030000}"/>
    <hyperlink ref="E866" location="A125249918A" display="A125249918A" xr:uid="{00000000-0004-0000-0000-000057030000}"/>
    <hyperlink ref="E867" location="A125230890K" display="A125230890K" xr:uid="{00000000-0004-0000-0000-000058030000}"/>
    <hyperlink ref="E868" location="A125254650V" display="A125254650V" xr:uid="{00000000-0004-0000-0000-000059030000}"/>
    <hyperlink ref="E869" location="A125242770R" display="A125242770R" xr:uid="{00000000-0004-0000-0000-00005A030000}"/>
    <hyperlink ref="E870" location="A125235642R" display="A125235642R" xr:uid="{00000000-0004-0000-0000-00005B030000}"/>
    <hyperlink ref="E871" location="A125259402X" display="A125259402X" xr:uid="{00000000-0004-0000-0000-00005C030000}"/>
    <hyperlink ref="E872" location="A125247522V" display="A125247522V" xr:uid="{00000000-0004-0000-0000-00005D030000}"/>
    <hyperlink ref="E873" location="A125233266K" display="A125233266K" xr:uid="{00000000-0004-0000-0000-00005E030000}"/>
    <hyperlink ref="E874" location="A125257026V" display="A125257026V" xr:uid="{00000000-0004-0000-0000-00005F030000}"/>
    <hyperlink ref="E875" location="A125245146R" display="A125245146R" xr:uid="{00000000-0004-0000-0000-000060030000}"/>
    <hyperlink ref="E876" location="A125228514R" display="A125228514R" xr:uid="{00000000-0004-0000-0000-000061030000}"/>
    <hyperlink ref="E877" location="A125252274R" display="A125252274R" xr:uid="{00000000-0004-0000-0000-000062030000}"/>
    <hyperlink ref="E878" location="A125240394K" display="A125240394K" xr:uid="{00000000-0004-0000-0000-000063030000}"/>
    <hyperlink ref="E879" location="A125238018R" display="A125238018R" xr:uid="{00000000-0004-0000-0000-000064030000}"/>
    <hyperlink ref="E880" location="A125261778L" display="A125261778L" xr:uid="{00000000-0004-0000-0000-000065030000}"/>
    <hyperlink ref="E881" location="A125249898C" display="A125249898C" xr:uid="{00000000-0004-0000-0000-000066030000}"/>
    <hyperlink ref="E882" location="A125230914T" display="A125230914T" xr:uid="{00000000-0004-0000-0000-000067030000}"/>
    <hyperlink ref="E883" location="A125254674L" display="A125254674L" xr:uid="{00000000-0004-0000-0000-000068030000}"/>
    <hyperlink ref="E884" location="A125242794J" display="A125242794J" xr:uid="{00000000-0004-0000-0000-000069030000}"/>
    <hyperlink ref="E885" location="A125235666J" display="A125235666J" xr:uid="{00000000-0004-0000-0000-00006A030000}"/>
    <hyperlink ref="E886" location="A125259426T" display="A125259426T" xr:uid="{00000000-0004-0000-0000-00006B030000}"/>
    <hyperlink ref="E887" location="A125247546L" display="A125247546L" xr:uid="{00000000-0004-0000-0000-00006C030000}"/>
    <hyperlink ref="E888" location="A125233290K" display="A125233290K" xr:uid="{00000000-0004-0000-0000-00006D030000}"/>
    <hyperlink ref="E889" location="A125257050V" display="A125257050V" xr:uid="{00000000-0004-0000-0000-00006E030000}"/>
    <hyperlink ref="E890" location="A125245170R" display="A125245170R" xr:uid="{00000000-0004-0000-0000-00006F030000}"/>
    <hyperlink ref="E891" location="A125228538J" display="A125228538J" xr:uid="{00000000-0004-0000-0000-000070030000}"/>
    <hyperlink ref="E892" location="A125252298J" display="A125252298J" xr:uid="{00000000-0004-0000-0000-000071030000}"/>
    <hyperlink ref="E893" location="A125240418T" display="A125240418T" xr:uid="{00000000-0004-0000-0000-000072030000}"/>
    <hyperlink ref="E894" location="A125238042R" display="A125238042R" xr:uid="{00000000-0004-0000-0000-000073030000}"/>
    <hyperlink ref="E895" location="A125261802A" display="A125261802A" xr:uid="{00000000-0004-0000-0000-000074030000}"/>
    <hyperlink ref="E896" location="A125249922T" display="A125249922T" xr:uid="{00000000-0004-0000-0000-000075030000}"/>
    <hyperlink ref="E897" location="A125230918A" display="A125230918A" xr:uid="{00000000-0004-0000-0000-000076030000}"/>
    <hyperlink ref="E898" location="A125254678W" display="A125254678W" xr:uid="{00000000-0004-0000-0000-000077030000}"/>
    <hyperlink ref="E899" location="A125242798T" display="A125242798T" xr:uid="{00000000-0004-0000-0000-000078030000}"/>
    <hyperlink ref="E900" location="A125235670X" display="A125235670X" xr:uid="{00000000-0004-0000-0000-000079030000}"/>
    <hyperlink ref="E901" location="A125259430J" display="A125259430J" xr:uid="{00000000-0004-0000-0000-00007A030000}"/>
    <hyperlink ref="E902" location="A125247550C" display="A125247550C" xr:uid="{00000000-0004-0000-0000-00007B030000}"/>
    <hyperlink ref="E903" location="A125233294V" display="A125233294V" xr:uid="{00000000-0004-0000-0000-00007C030000}"/>
    <hyperlink ref="E904" location="A125257054C" display="A125257054C" xr:uid="{00000000-0004-0000-0000-00007D030000}"/>
    <hyperlink ref="E905" location="A125245174X" display="A125245174X" xr:uid="{00000000-0004-0000-0000-00007E030000}"/>
    <hyperlink ref="E906" location="A125228542X" display="A125228542X" xr:uid="{00000000-0004-0000-0000-00007F030000}"/>
    <hyperlink ref="E907" location="A125252302L" display="A125252302L" xr:uid="{00000000-0004-0000-0000-000080030000}"/>
    <hyperlink ref="E908" location="A125240422J" display="A125240422J" xr:uid="{00000000-0004-0000-0000-000081030000}"/>
    <hyperlink ref="E909" location="A125238046X" display="A125238046X" xr:uid="{00000000-0004-0000-0000-000082030000}"/>
    <hyperlink ref="E910" location="A125261806K" display="A125261806K" xr:uid="{00000000-0004-0000-0000-000083030000}"/>
    <hyperlink ref="E911" location="A125249926A" display="A125249926A" xr:uid="{00000000-0004-0000-0000-000084030000}"/>
    <hyperlink ref="E912" location="A125230894V" display="A125230894V" xr:uid="{00000000-0004-0000-0000-000085030000}"/>
    <hyperlink ref="E913" location="A125254654C" display="A125254654C" xr:uid="{00000000-0004-0000-0000-000086030000}"/>
    <hyperlink ref="E914" location="A125242774X" display="A125242774X" xr:uid="{00000000-0004-0000-0000-000087030000}"/>
    <hyperlink ref="E915" location="A125235646X" display="A125235646X" xr:uid="{00000000-0004-0000-0000-000088030000}"/>
    <hyperlink ref="E916" location="A125259406J" display="A125259406J" xr:uid="{00000000-0004-0000-0000-000089030000}"/>
    <hyperlink ref="E917" location="A125247526C" display="A125247526C" xr:uid="{00000000-0004-0000-0000-00008A030000}"/>
    <hyperlink ref="E918" location="A125233270A" display="A125233270A" xr:uid="{00000000-0004-0000-0000-00008B030000}"/>
    <hyperlink ref="E919" location="A125257030K" display="A125257030K" xr:uid="{00000000-0004-0000-0000-00008C030000}"/>
    <hyperlink ref="E920" location="A125245150F" display="A125245150F" xr:uid="{00000000-0004-0000-0000-00008D030000}"/>
    <hyperlink ref="E921" location="A125228518X" display="A125228518X" xr:uid="{00000000-0004-0000-0000-00008E030000}"/>
    <hyperlink ref="E922" location="A125252278X" display="A125252278X" xr:uid="{00000000-0004-0000-0000-00008F030000}"/>
    <hyperlink ref="E923" location="A125240398V" display="A125240398V" xr:uid="{00000000-0004-0000-0000-000090030000}"/>
    <hyperlink ref="E924" location="A125238022F" display="A125238022F" xr:uid="{00000000-0004-0000-0000-000091030000}"/>
    <hyperlink ref="E925" location="A125261782C" display="A125261782C" xr:uid="{00000000-0004-0000-0000-000092030000}"/>
    <hyperlink ref="E926" location="A125249902J" display="A125249902J" xr:uid="{00000000-0004-0000-0000-000093030000}"/>
    <hyperlink ref="E927" location="A125230898C" display="A125230898C" xr:uid="{00000000-0004-0000-0000-000094030000}"/>
    <hyperlink ref="E928" location="A125254658L" display="A125254658L" xr:uid="{00000000-0004-0000-0000-000095030000}"/>
    <hyperlink ref="E929" location="A125242778J" display="A125242778J" xr:uid="{00000000-0004-0000-0000-000096030000}"/>
    <hyperlink ref="E930" location="A125235650R" display="A125235650R" xr:uid="{00000000-0004-0000-0000-000097030000}"/>
    <hyperlink ref="E931" location="A125259410X" display="A125259410X" xr:uid="{00000000-0004-0000-0000-000098030000}"/>
    <hyperlink ref="E932" location="A125247530V" display="A125247530V" xr:uid="{00000000-0004-0000-0000-000099030000}"/>
    <hyperlink ref="E933" location="A125233274K" display="A125233274K" xr:uid="{00000000-0004-0000-0000-00009A030000}"/>
    <hyperlink ref="E934" location="A125257034V" display="A125257034V" xr:uid="{00000000-0004-0000-0000-00009B030000}"/>
    <hyperlink ref="E935" location="A125245154R" display="A125245154R" xr:uid="{00000000-0004-0000-0000-00009C030000}"/>
    <hyperlink ref="E936" location="A125228522R" display="A125228522R" xr:uid="{00000000-0004-0000-0000-00009D030000}"/>
    <hyperlink ref="E937" location="A125252282R" display="A125252282R" xr:uid="{00000000-0004-0000-0000-00009E030000}"/>
    <hyperlink ref="E938" location="A125240402X" display="A125240402X" xr:uid="{00000000-0004-0000-0000-00009F030000}"/>
    <hyperlink ref="E939" location="A125238026R" display="A125238026R" xr:uid="{00000000-0004-0000-0000-0000A0030000}"/>
    <hyperlink ref="E940" location="A125261786L" display="A125261786L" xr:uid="{00000000-0004-0000-0000-0000A1030000}"/>
    <hyperlink ref="E941" location="A125249906T" display="A125249906T" xr:uid="{00000000-0004-0000-0000-0000A2030000}"/>
    <hyperlink ref="E942" location="A125230902J" display="A125230902J" xr:uid="{00000000-0004-0000-0000-0000A3030000}"/>
    <hyperlink ref="E943" location="A125254662C" display="A125254662C" xr:uid="{00000000-0004-0000-0000-0000A4030000}"/>
    <hyperlink ref="E944" location="A125242782X" display="A125242782X" xr:uid="{00000000-0004-0000-0000-0000A5030000}"/>
    <hyperlink ref="E945" location="A125235654X" display="A125235654X" xr:uid="{00000000-0004-0000-0000-0000A6030000}"/>
    <hyperlink ref="E946" location="A125259414J" display="A125259414J" xr:uid="{00000000-0004-0000-0000-0000A7030000}"/>
    <hyperlink ref="E947" location="A125247534C" display="A125247534C" xr:uid="{00000000-0004-0000-0000-0000A8030000}"/>
    <hyperlink ref="E948" location="A125233278V" display="A125233278V" xr:uid="{00000000-0004-0000-0000-0000A9030000}"/>
    <hyperlink ref="E949" location="A125257038C" display="A125257038C" xr:uid="{00000000-0004-0000-0000-0000AA030000}"/>
    <hyperlink ref="E950" location="A125245158X" display="A125245158X" xr:uid="{00000000-0004-0000-0000-0000AB030000}"/>
    <hyperlink ref="E951" location="A125228526X" display="A125228526X" xr:uid="{00000000-0004-0000-0000-0000AC030000}"/>
    <hyperlink ref="E952" location="A125252286X" display="A125252286X" xr:uid="{00000000-0004-0000-0000-0000AD030000}"/>
    <hyperlink ref="E953" location="A125240406J" display="A125240406J" xr:uid="{00000000-0004-0000-0000-0000AE030000}"/>
    <hyperlink ref="E954" location="A125238030F" display="A125238030F" xr:uid="{00000000-0004-0000-0000-0000AF030000}"/>
    <hyperlink ref="E955" location="A125261790C" display="A125261790C" xr:uid="{00000000-0004-0000-0000-0000B0030000}"/>
    <hyperlink ref="E956" location="A125249910J" display="A125249910J" xr:uid="{00000000-0004-0000-0000-0000B1030000}"/>
    <hyperlink ref="E957" location="A125230886V" display="A125230886V" xr:uid="{00000000-0004-0000-0000-0000B2030000}"/>
    <hyperlink ref="E958" location="A125254646C" display="A125254646C" xr:uid="{00000000-0004-0000-0000-0000B3030000}"/>
    <hyperlink ref="E959" location="A125242766X" display="A125242766X" xr:uid="{00000000-0004-0000-0000-0000B4030000}"/>
    <hyperlink ref="E960" location="A125235638X" display="A125235638X" xr:uid="{00000000-0004-0000-0000-0000B5030000}"/>
    <hyperlink ref="E961" location="A125259398V" display="A125259398V" xr:uid="{00000000-0004-0000-0000-0000B6030000}"/>
    <hyperlink ref="E962" location="A125247518C" display="A125247518C" xr:uid="{00000000-0004-0000-0000-0000B7030000}"/>
    <hyperlink ref="E963" location="A125233262A" display="A125233262A" xr:uid="{00000000-0004-0000-0000-0000B8030000}"/>
    <hyperlink ref="E964" location="A125257022K" display="A125257022K" xr:uid="{00000000-0004-0000-0000-0000B9030000}"/>
    <hyperlink ref="E965" location="A125245142F" display="A125245142F" xr:uid="{00000000-0004-0000-0000-0000BA030000}"/>
    <hyperlink ref="E966" location="A125228510F" display="A125228510F" xr:uid="{00000000-0004-0000-0000-0000BB030000}"/>
    <hyperlink ref="E967" location="A125252270F" display="A125252270F" xr:uid="{00000000-0004-0000-0000-0000BC030000}"/>
    <hyperlink ref="E968" location="A125240390A" display="A125240390A" xr:uid="{00000000-0004-0000-0000-0000BD030000}"/>
    <hyperlink ref="E969" location="A125238014F" display="A125238014F" xr:uid="{00000000-0004-0000-0000-0000BE030000}"/>
    <hyperlink ref="E970" location="A125261774C" display="A125261774C" xr:uid="{00000000-0004-0000-0000-0000BF030000}"/>
    <hyperlink ref="E971" location="A125249894V" display="A125249894V" xr:uid="{00000000-0004-0000-0000-0000C0030000}"/>
    <hyperlink ref="E972" location="A125230922T" display="A125230922T" xr:uid="{00000000-0004-0000-0000-0000C1030000}"/>
    <hyperlink ref="E973" location="A125254682L" display="A125254682L" xr:uid="{00000000-0004-0000-0000-0000C2030000}"/>
    <hyperlink ref="E974" location="A125242802W" display="A125242802W" xr:uid="{00000000-0004-0000-0000-0000C3030000}"/>
    <hyperlink ref="E975" location="A125235674J" display="A125235674J" xr:uid="{00000000-0004-0000-0000-0000C4030000}"/>
    <hyperlink ref="E976" location="A125259434T" display="A125259434T" xr:uid="{00000000-0004-0000-0000-0000C5030000}"/>
    <hyperlink ref="E977" location="A125247554L" display="A125247554L" xr:uid="{00000000-0004-0000-0000-0000C6030000}"/>
    <hyperlink ref="E978" location="A125233298C" display="A125233298C" xr:uid="{00000000-0004-0000-0000-0000C7030000}"/>
    <hyperlink ref="E979" location="A125257058L" display="A125257058L" xr:uid="{00000000-0004-0000-0000-0000C8030000}"/>
    <hyperlink ref="E980" location="A125245178J" display="A125245178J" xr:uid="{00000000-0004-0000-0000-0000C9030000}"/>
    <hyperlink ref="E981" location="A125228546J" display="A125228546J" xr:uid="{00000000-0004-0000-0000-0000CA030000}"/>
    <hyperlink ref="E982" location="A125252306W" display="A125252306W" xr:uid="{00000000-0004-0000-0000-0000CB030000}"/>
    <hyperlink ref="E983" location="A125240426T" display="A125240426T" xr:uid="{00000000-0004-0000-0000-0000CC030000}"/>
    <hyperlink ref="E984" location="A125238050R" display="A125238050R" xr:uid="{00000000-0004-0000-0000-0000CD030000}"/>
    <hyperlink ref="E985" location="A125261810A" display="A125261810A" xr:uid="{00000000-0004-0000-0000-0000CE030000}"/>
    <hyperlink ref="E986" location="A125249930T" display="A125249930T" xr:uid="{00000000-0004-0000-0000-0000CF030000}"/>
    <hyperlink ref="E987" location="A125230906T" display="A125230906T" xr:uid="{00000000-0004-0000-0000-0000D0030000}"/>
    <hyperlink ref="E988" location="A125254666L" display="A125254666L" xr:uid="{00000000-0004-0000-0000-0000D1030000}"/>
    <hyperlink ref="E989" location="A125242786J" display="A125242786J" xr:uid="{00000000-0004-0000-0000-0000D2030000}"/>
    <hyperlink ref="E990" location="A125235658J" display="A125235658J" xr:uid="{00000000-0004-0000-0000-0000D3030000}"/>
    <hyperlink ref="E991" location="A125259418T" display="A125259418T" xr:uid="{00000000-0004-0000-0000-0000D4030000}"/>
    <hyperlink ref="E992" location="A125247538L" display="A125247538L" xr:uid="{00000000-0004-0000-0000-0000D5030000}"/>
    <hyperlink ref="E993" location="A125233282K" display="A125233282K" xr:uid="{00000000-0004-0000-0000-0000D6030000}"/>
    <hyperlink ref="E994" location="A125257042V" display="A125257042V" xr:uid="{00000000-0004-0000-0000-0000D7030000}"/>
    <hyperlink ref="E995" location="A125245162R" display="A125245162R" xr:uid="{00000000-0004-0000-0000-0000D8030000}"/>
    <hyperlink ref="E996" location="A125228530R" display="A125228530R" xr:uid="{00000000-0004-0000-0000-0000D9030000}"/>
    <hyperlink ref="E997" location="A125252290R" display="A125252290R" xr:uid="{00000000-0004-0000-0000-0000DA030000}"/>
    <hyperlink ref="E998" location="A125240410X" display="A125240410X" xr:uid="{00000000-0004-0000-0000-0000DB030000}"/>
    <hyperlink ref="E999" location="A125238034R" display="A125238034R" xr:uid="{00000000-0004-0000-0000-0000DC030000}"/>
    <hyperlink ref="E1000" location="A125261794L" display="A125261794L" xr:uid="{00000000-0004-0000-0000-0000DD030000}"/>
    <hyperlink ref="E1001" location="A125249914T" display="A125249914T" xr:uid="{00000000-0004-0000-0000-0000DE030000}"/>
    <hyperlink ref="E1002" location="A125230398J" display="A125230398J" xr:uid="{00000000-0004-0000-0000-0000DF030000}"/>
    <hyperlink ref="E1003" location="A125254158T" display="A125254158T" xr:uid="{00000000-0004-0000-0000-0000E0030000}"/>
    <hyperlink ref="E1004" location="A125242278L" display="A125242278L" xr:uid="{00000000-0004-0000-0000-0000E1030000}"/>
    <hyperlink ref="E1005" location="A125235150V" display="A125235150V" xr:uid="{00000000-0004-0000-0000-0000E2030000}"/>
    <hyperlink ref="E1006" location="A125258910A" display="A125258910A" xr:uid="{00000000-0004-0000-0000-0000E3030000}"/>
    <hyperlink ref="E1007" location="A125247030X" display="A125247030X" xr:uid="{00000000-0004-0000-0000-0000E4030000}"/>
    <hyperlink ref="E1008" location="A125232774L" display="A125232774L" xr:uid="{00000000-0004-0000-0000-0000E5030000}"/>
    <hyperlink ref="E1009" location="A125256534W" display="A125256534W" xr:uid="{00000000-0004-0000-0000-0000E6030000}"/>
    <hyperlink ref="E1010" location="A125244654T" display="A125244654T" xr:uid="{00000000-0004-0000-0000-0000E7030000}"/>
    <hyperlink ref="E1011" location="A125228022V" display="A125228022V" xr:uid="{00000000-0004-0000-0000-0000E8030000}"/>
    <hyperlink ref="E1012" location="A125251782T" display="A125251782T" xr:uid="{00000000-0004-0000-0000-0000E9030000}"/>
    <hyperlink ref="E1013" location="A125239902W" display="A125239902W" xr:uid="{00000000-0004-0000-0000-0000EA030000}"/>
    <hyperlink ref="E1014" location="A125237526T" display="A125237526T" xr:uid="{00000000-0004-0000-0000-0000EB030000}"/>
    <hyperlink ref="E1015" location="A125261286T" display="A125261286T" xr:uid="{00000000-0004-0000-0000-0000EC030000}"/>
    <hyperlink ref="E1016" location="A125249406W" display="A125249406W" xr:uid="{00000000-0004-0000-0000-0000ED030000}"/>
    <hyperlink ref="E1017" location="A125230382R" display="A125230382R" xr:uid="{00000000-0004-0000-0000-0000EE030000}"/>
    <hyperlink ref="E1018" location="A125254142X" display="A125254142X" xr:uid="{00000000-0004-0000-0000-0000EF030000}"/>
    <hyperlink ref="E1019" location="A125242262V" display="A125242262V" xr:uid="{00000000-0004-0000-0000-0000F0030000}"/>
    <hyperlink ref="E1020" location="A125235134V" display="A125235134V" xr:uid="{00000000-0004-0000-0000-0000F1030000}"/>
    <hyperlink ref="E1021" location="A125258894L" display="A125258894L" xr:uid="{00000000-0004-0000-0000-0000F2030000}"/>
    <hyperlink ref="E1022" location="A125247014X" display="A125247014X" xr:uid="{00000000-0004-0000-0000-0000F3030000}"/>
    <hyperlink ref="E1023" location="A125232758L" display="A125232758L" xr:uid="{00000000-0004-0000-0000-0000F4030000}"/>
    <hyperlink ref="E1024" location="A125256518W" display="A125256518W" xr:uid="{00000000-0004-0000-0000-0000F5030000}"/>
    <hyperlink ref="E1025" location="A125244638T" display="A125244638T" xr:uid="{00000000-0004-0000-0000-0000F6030000}"/>
    <hyperlink ref="E1026" location="A125228006V" display="A125228006V" xr:uid="{00000000-0004-0000-0000-0000F7030000}"/>
    <hyperlink ref="E1027" location="A125251766T" display="A125251766T" xr:uid="{00000000-0004-0000-0000-0000F8030000}"/>
    <hyperlink ref="E1028" location="A125239886J" display="A125239886J" xr:uid="{00000000-0004-0000-0000-0000F9030000}"/>
    <hyperlink ref="E1029" location="A125237510X" display="A125237510X" xr:uid="{00000000-0004-0000-0000-0000FA030000}"/>
    <hyperlink ref="E1030" location="A125261270X" display="A125261270X" xr:uid="{00000000-0004-0000-0000-0000FB030000}"/>
    <hyperlink ref="E1031" location="A125249390R" display="A125249390R" xr:uid="{00000000-0004-0000-0000-0000FC030000}"/>
    <hyperlink ref="E1032" location="A125230362F" display="A125230362F" xr:uid="{00000000-0004-0000-0000-0000FD030000}"/>
    <hyperlink ref="E1033" location="A125254122R" display="A125254122R" xr:uid="{00000000-0004-0000-0000-0000FE030000}"/>
    <hyperlink ref="E1034" location="A125242242K" display="A125242242K" xr:uid="{00000000-0004-0000-0000-0000FF030000}"/>
    <hyperlink ref="E1035" location="A125235114K" display="A125235114K" xr:uid="{00000000-0004-0000-0000-000000040000}"/>
    <hyperlink ref="E1036" location="A125258874C" display="A125258874C" xr:uid="{00000000-0004-0000-0000-000001040000}"/>
    <hyperlink ref="E1037" location="A125246994X" display="A125246994X" xr:uid="{00000000-0004-0000-0000-000002040000}"/>
    <hyperlink ref="E1038" location="A125232738C" display="A125232738C" xr:uid="{00000000-0004-0000-0000-000003040000}"/>
    <hyperlink ref="E1039" location="A125256498X" display="A125256498X" xr:uid="{00000000-0004-0000-0000-000004040000}"/>
    <hyperlink ref="E1040" location="A125244618J" display="A125244618J" xr:uid="{00000000-0004-0000-0000-000005040000}"/>
    <hyperlink ref="E1041" location="A125227986V" display="A125227986V" xr:uid="{00000000-0004-0000-0000-000006040000}"/>
    <hyperlink ref="E1042" location="A125251746J" display="A125251746J" xr:uid="{00000000-0004-0000-0000-000007040000}"/>
    <hyperlink ref="E1043" location="A125239866X" display="A125239866X" xr:uid="{00000000-0004-0000-0000-000008040000}"/>
    <hyperlink ref="E1044" location="A125237490A" display="A125237490A" xr:uid="{00000000-0004-0000-0000-000009040000}"/>
    <hyperlink ref="E1045" location="A125261250R" display="A125261250R" xr:uid="{00000000-0004-0000-0000-00000A040000}"/>
    <hyperlink ref="E1046" location="A125249370F" display="A125249370F" xr:uid="{00000000-0004-0000-0000-00000B040000}"/>
    <hyperlink ref="E1047" location="A125230386X" display="A125230386X" xr:uid="{00000000-0004-0000-0000-00000C040000}"/>
    <hyperlink ref="E1048" location="A125254146J" display="A125254146J" xr:uid="{00000000-0004-0000-0000-00000D040000}"/>
    <hyperlink ref="E1049" location="A125242266C" display="A125242266C" xr:uid="{00000000-0004-0000-0000-00000E040000}"/>
    <hyperlink ref="E1050" location="A125235138C" display="A125235138C" xr:uid="{00000000-0004-0000-0000-00000F040000}"/>
    <hyperlink ref="E1051" location="A125258898W" display="A125258898W" xr:uid="{00000000-0004-0000-0000-000010040000}"/>
    <hyperlink ref="E1052" location="A125247018J" display="A125247018J" xr:uid="{00000000-0004-0000-0000-000011040000}"/>
    <hyperlink ref="E1053" location="A125232762C" display="A125232762C" xr:uid="{00000000-0004-0000-0000-000012040000}"/>
    <hyperlink ref="E1054" location="A125256522L" display="A125256522L" xr:uid="{00000000-0004-0000-0000-000013040000}"/>
    <hyperlink ref="E1055" location="A125244642J" display="A125244642J" xr:uid="{00000000-0004-0000-0000-000014040000}"/>
    <hyperlink ref="E1056" location="A125228010K" display="A125228010K" xr:uid="{00000000-0004-0000-0000-000015040000}"/>
    <hyperlink ref="E1057" location="A125251770J" display="A125251770J" xr:uid="{00000000-0004-0000-0000-000016040000}"/>
    <hyperlink ref="E1058" location="A125239890X" display="A125239890X" xr:uid="{00000000-0004-0000-0000-000017040000}"/>
    <hyperlink ref="E1059" location="A125237514J" display="A125237514J" xr:uid="{00000000-0004-0000-0000-000018040000}"/>
    <hyperlink ref="E1060" location="A125261274J" display="A125261274J" xr:uid="{00000000-0004-0000-0000-000019040000}"/>
    <hyperlink ref="E1061" location="A125249394X" display="A125249394X" xr:uid="{00000000-0004-0000-0000-00001A040000}"/>
    <hyperlink ref="E1062" location="A125230390R" display="A125230390R" xr:uid="{00000000-0004-0000-0000-00001B040000}"/>
    <hyperlink ref="E1063" location="A125254150X" display="A125254150X" xr:uid="{00000000-0004-0000-0000-00001C040000}"/>
    <hyperlink ref="E1064" location="A125242270V" display="A125242270V" xr:uid="{00000000-0004-0000-0000-00001D040000}"/>
    <hyperlink ref="E1065" location="A125235142V" display="A125235142V" xr:uid="{00000000-0004-0000-0000-00001E040000}"/>
    <hyperlink ref="E1066" location="A125258902A" display="A125258902A" xr:uid="{00000000-0004-0000-0000-00001F040000}"/>
    <hyperlink ref="E1067" location="A125247022X" display="A125247022X" xr:uid="{00000000-0004-0000-0000-000020040000}"/>
    <hyperlink ref="E1068" location="A125232766L" display="A125232766L" xr:uid="{00000000-0004-0000-0000-000021040000}"/>
    <hyperlink ref="E1069" location="A125256526W" display="A125256526W" xr:uid="{00000000-0004-0000-0000-000022040000}"/>
    <hyperlink ref="E1070" location="A125244646T" display="A125244646T" xr:uid="{00000000-0004-0000-0000-000023040000}"/>
    <hyperlink ref="E1071" location="A125228014V" display="A125228014V" xr:uid="{00000000-0004-0000-0000-000024040000}"/>
    <hyperlink ref="E1072" location="A125251774T" display="A125251774T" xr:uid="{00000000-0004-0000-0000-000025040000}"/>
    <hyperlink ref="E1073" location="A125239894J" display="A125239894J" xr:uid="{00000000-0004-0000-0000-000026040000}"/>
    <hyperlink ref="E1074" location="A125237518T" display="A125237518T" xr:uid="{00000000-0004-0000-0000-000027040000}"/>
    <hyperlink ref="E1075" location="A125261278T" display="A125261278T" xr:uid="{00000000-0004-0000-0000-000028040000}"/>
    <hyperlink ref="E1076" location="A125249398J" display="A125249398J" xr:uid="{00000000-0004-0000-0000-000029040000}"/>
    <hyperlink ref="E1077" location="A125230366R" display="A125230366R" xr:uid="{00000000-0004-0000-0000-00002A040000}"/>
    <hyperlink ref="E1078" location="A125254126X" display="A125254126X" xr:uid="{00000000-0004-0000-0000-00002B040000}"/>
    <hyperlink ref="E1079" location="A125242246V" display="A125242246V" xr:uid="{00000000-0004-0000-0000-00002C040000}"/>
    <hyperlink ref="E1080" location="A125235118V" display="A125235118V" xr:uid="{00000000-0004-0000-0000-00002D040000}"/>
    <hyperlink ref="E1081" location="A125258878L" display="A125258878L" xr:uid="{00000000-0004-0000-0000-00002E040000}"/>
    <hyperlink ref="E1082" location="A125246998J" display="A125246998J" xr:uid="{00000000-0004-0000-0000-00002F040000}"/>
    <hyperlink ref="E1083" location="A125232742V" display="A125232742V" xr:uid="{00000000-0004-0000-0000-000030040000}"/>
    <hyperlink ref="E1084" location="A125256502C" display="A125256502C" xr:uid="{00000000-0004-0000-0000-000031040000}"/>
    <hyperlink ref="E1085" location="A125244622X" display="A125244622X" xr:uid="{00000000-0004-0000-0000-000032040000}"/>
    <hyperlink ref="E1086" location="A125227990K" display="A125227990K" xr:uid="{00000000-0004-0000-0000-000033040000}"/>
    <hyperlink ref="E1087" location="A125251750X" display="A125251750X" xr:uid="{00000000-0004-0000-0000-000034040000}"/>
    <hyperlink ref="E1088" location="A125239870R" display="A125239870R" xr:uid="{00000000-0004-0000-0000-000035040000}"/>
    <hyperlink ref="E1089" location="A125237494K" display="A125237494K" xr:uid="{00000000-0004-0000-0000-000036040000}"/>
    <hyperlink ref="E1090" location="A125261254X" display="A125261254X" xr:uid="{00000000-0004-0000-0000-000037040000}"/>
    <hyperlink ref="E1091" location="A125249374R" display="A125249374R" xr:uid="{00000000-0004-0000-0000-000038040000}"/>
    <hyperlink ref="E1092" location="A125230370F" display="A125230370F" xr:uid="{00000000-0004-0000-0000-000039040000}"/>
    <hyperlink ref="E1093" location="A125254130R" display="A125254130R" xr:uid="{00000000-0004-0000-0000-00003A040000}"/>
    <hyperlink ref="E1094" location="A125242250K" display="A125242250K" xr:uid="{00000000-0004-0000-0000-00003B040000}"/>
    <hyperlink ref="E1095" location="A125235122K" display="A125235122K" xr:uid="{00000000-0004-0000-0000-00003C040000}"/>
    <hyperlink ref="E1096" location="A125258882C" display="A125258882C" xr:uid="{00000000-0004-0000-0000-00003D040000}"/>
    <hyperlink ref="E1097" location="A125247002R" display="A125247002R" xr:uid="{00000000-0004-0000-0000-00003E040000}"/>
    <hyperlink ref="E1098" location="A125232746C" display="A125232746C" xr:uid="{00000000-0004-0000-0000-00003F040000}"/>
    <hyperlink ref="E1099" location="A125256506L" display="A125256506L" xr:uid="{00000000-0004-0000-0000-000040040000}"/>
    <hyperlink ref="E1100" location="A125244626J" display="A125244626J" xr:uid="{00000000-0004-0000-0000-000041040000}"/>
    <hyperlink ref="E1101" location="A125227994V" display="A125227994V" xr:uid="{00000000-0004-0000-0000-000042040000}"/>
    <hyperlink ref="E1102" location="A125251754J" display="A125251754J" xr:uid="{00000000-0004-0000-0000-000043040000}"/>
    <hyperlink ref="E1103" location="A125239874X" display="A125239874X" xr:uid="{00000000-0004-0000-0000-000044040000}"/>
    <hyperlink ref="E1104" location="A125237498V" display="A125237498V" xr:uid="{00000000-0004-0000-0000-000045040000}"/>
    <hyperlink ref="E1105" location="A125261258J" display="A125261258J" xr:uid="{00000000-0004-0000-0000-000046040000}"/>
    <hyperlink ref="E1106" location="A125249378X" display="A125249378X" xr:uid="{00000000-0004-0000-0000-000047040000}"/>
    <hyperlink ref="E1107" location="A125230374R" display="A125230374R" xr:uid="{00000000-0004-0000-0000-000048040000}"/>
    <hyperlink ref="E1108" location="A125254134X" display="A125254134X" xr:uid="{00000000-0004-0000-0000-000049040000}"/>
    <hyperlink ref="E1109" location="A125242254V" display="A125242254V" xr:uid="{00000000-0004-0000-0000-00004A040000}"/>
    <hyperlink ref="E1110" location="A125235126V" display="A125235126V" xr:uid="{00000000-0004-0000-0000-00004B040000}"/>
    <hyperlink ref="E1111" location="A125258886L" display="A125258886L" xr:uid="{00000000-0004-0000-0000-00004C040000}"/>
    <hyperlink ref="E1112" location="A125247006X" display="A125247006X" xr:uid="{00000000-0004-0000-0000-00004D040000}"/>
    <hyperlink ref="E1113" location="A125232750V" display="A125232750V" xr:uid="{00000000-0004-0000-0000-00004E040000}"/>
    <hyperlink ref="E1114" location="A125256510C" display="A125256510C" xr:uid="{00000000-0004-0000-0000-00004F040000}"/>
    <hyperlink ref="E1115" location="A125244630X" display="A125244630X" xr:uid="{00000000-0004-0000-0000-000050040000}"/>
    <hyperlink ref="E1116" location="A125227998C" display="A125227998C" xr:uid="{00000000-0004-0000-0000-000051040000}"/>
    <hyperlink ref="E1117" location="A125251758T" display="A125251758T" xr:uid="{00000000-0004-0000-0000-000052040000}"/>
    <hyperlink ref="E1118" location="A125239878J" display="A125239878J" xr:uid="{00000000-0004-0000-0000-000053040000}"/>
    <hyperlink ref="E1119" location="A125237502X" display="A125237502X" xr:uid="{00000000-0004-0000-0000-000054040000}"/>
    <hyperlink ref="E1120" location="A125261262X" display="A125261262X" xr:uid="{00000000-0004-0000-0000-000055040000}"/>
    <hyperlink ref="E1121" location="A125249382R" display="A125249382R" xr:uid="{00000000-0004-0000-0000-000056040000}"/>
    <hyperlink ref="E1122" location="A125230358R" display="A125230358R" xr:uid="{00000000-0004-0000-0000-000057040000}"/>
    <hyperlink ref="E1123" location="A125254118X" display="A125254118X" xr:uid="{00000000-0004-0000-0000-000058040000}"/>
    <hyperlink ref="E1124" location="A125242238V" display="A125242238V" xr:uid="{00000000-0004-0000-0000-000059040000}"/>
    <hyperlink ref="E1125" location="A125235110A" display="A125235110A" xr:uid="{00000000-0004-0000-0000-00005A040000}"/>
    <hyperlink ref="E1126" location="A125258870V" display="A125258870V" xr:uid="{00000000-0004-0000-0000-00005B040000}"/>
    <hyperlink ref="E1127" location="A125246990R" display="A125246990R" xr:uid="{00000000-0004-0000-0000-00005C040000}"/>
    <hyperlink ref="E1128" location="A125232734V" display="A125232734V" xr:uid="{00000000-0004-0000-0000-00005D040000}"/>
    <hyperlink ref="E1129" location="A125256494R" display="A125256494R" xr:uid="{00000000-0004-0000-0000-00005E040000}"/>
    <hyperlink ref="E1130" location="A125244614X" display="A125244614X" xr:uid="{00000000-0004-0000-0000-00005F040000}"/>
    <hyperlink ref="E1131" location="A125227982K" display="A125227982K" xr:uid="{00000000-0004-0000-0000-000060040000}"/>
    <hyperlink ref="E1132" location="A125251742X" display="A125251742X" xr:uid="{00000000-0004-0000-0000-000061040000}"/>
    <hyperlink ref="E1133" location="A125239862R" display="A125239862R" xr:uid="{00000000-0004-0000-0000-000062040000}"/>
    <hyperlink ref="E1134" location="A125237486K" display="A125237486K" xr:uid="{00000000-0004-0000-0000-000063040000}"/>
    <hyperlink ref="E1135" location="A125261246X" display="A125261246X" xr:uid="{00000000-0004-0000-0000-000064040000}"/>
    <hyperlink ref="E1136" location="A125249366R" display="A125249366R" xr:uid="{00000000-0004-0000-0000-000065040000}"/>
    <hyperlink ref="E1137" location="A125230394X" display="A125230394X" xr:uid="{00000000-0004-0000-0000-000066040000}"/>
    <hyperlink ref="E1138" location="A125254154J" display="A125254154J" xr:uid="{00000000-0004-0000-0000-000067040000}"/>
    <hyperlink ref="E1139" location="A125242274C" display="A125242274C" xr:uid="{00000000-0004-0000-0000-000068040000}"/>
    <hyperlink ref="E1140" location="A125235146C" display="A125235146C" xr:uid="{00000000-0004-0000-0000-000069040000}"/>
    <hyperlink ref="E1141" location="A125258906K" display="A125258906K" xr:uid="{00000000-0004-0000-0000-00006A040000}"/>
    <hyperlink ref="E1142" location="A125247026J" display="A125247026J" xr:uid="{00000000-0004-0000-0000-00006B040000}"/>
    <hyperlink ref="E1143" location="A125232770C" display="A125232770C" xr:uid="{00000000-0004-0000-0000-00006C040000}"/>
    <hyperlink ref="E1144" location="A125256530L" display="A125256530L" xr:uid="{00000000-0004-0000-0000-00006D040000}"/>
    <hyperlink ref="E1145" location="A125244650J" display="A125244650J" xr:uid="{00000000-0004-0000-0000-00006E040000}"/>
    <hyperlink ref="E1146" location="A125228018C" display="A125228018C" xr:uid="{00000000-0004-0000-0000-00006F040000}"/>
    <hyperlink ref="E1147" location="A125251778A" display="A125251778A" xr:uid="{00000000-0004-0000-0000-000070040000}"/>
    <hyperlink ref="E1148" location="A125239898T" display="A125239898T" xr:uid="{00000000-0004-0000-0000-000071040000}"/>
    <hyperlink ref="E1149" location="A125237522J" display="A125237522J" xr:uid="{00000000-0004-0000-0000-000072040000}"/>
    <hyperlink ref="E1150" location="A125261282J" display="A125261282J" xr:uid="{00000000-0004-0000-0000-000073040000}"/>
    <hyperlink ref="E1151" location="A125249402L" display="A125249402L" xr:uid="{00000000-0004-0000-0000-000074040000}"/>
    <hyperlink ref="E1152" location="A125230378X" display="A125230378X" xr:uid="{00000000-0004-0000-0000-000075040000}"/>
    <hyperlink ref="E1153" location="A125254138J" display="A125254138J" xr:uid="{00000000-0004-0000-0000-000076040000}"/>
    <hyperlink ref="E1154" location="A125242258C" display="A125242258C" xr:uid="{00000000-0004-0000-0000-000077040000}"/>
    <hyperlink ref="E1155" location="A125235130K" display="A125235130K" xr:uid="{00000000-0004-0000-0000-000078040000}"/>
    <hyperlink ref="E1156" location="A125258890C" display="A125258890C" xr:uid="{00000000-0004-0000-0000-000079040000}"/>
    <hyperlink ref="E1157" location="A125247010R" display="A125247010R" xr:uid="{00000000-0004-0000-0000-00007A040000}"/>
    <hyperlink ref="E1158" location="A125232754C" display="A125232754C" xr:uid="{00000000-0004-0000-0000-00007B040000}"/>
    <hyperlink ref="E1159" location="A125256514L" display="A125256514L" xr:uid="{00000000-0004-0000-0000-00007C040000}"/>
    <hyperlink ref="E1160" location="A125244634J" display="A125244634J" xr:uid="{00000000-0004-0000-0000-00007D040000}"/>
    <hyperlink ref="E1161" location="A125228002K" display="A125228002K" xr:uid="{00000000-0004-0000-0000-00007E040000}"/>
    <hyperlink ref="E1162" location="A125251762J" display="A125251762J" xr:uid="{00000000-0004-0000-0000-00007F040000}"/>
    <hyperlink ref="E1163" location="A125239882X" display="A125239882X" xr:uid="{00000000-0004-0000-0000-000080040000}"/>
    <hyperlink ref="E1164" location="A125237506J" display="A125237506J" xr:uid="{00000000-0004-0000-0000-000081040000}"/>
    <hyperlink ref="E1165" location="A125261266J" display="A125261266J" xr:uid="{00000000-0004-0000-0000-000082040000}"/>
    <hyperlink ref="E1166" location="A125249386X" display="A125249386X" xr:uid="{00000000-0004-0000-0000-000083040000}"/>
    <hyperlink ref="E1167" location="A125230222C" display="A125230222C" xr:uid="{00000000-0004-0000-0000-000084040000}"/>
    <hyperlink ref="E1168" location="A125253982W" display="A125253982W" xr:uid="{00000000-0004-0000-0000-000085040000}"/>
    <hyperlink ref="E1169" location="A125242102J" display="A125242102J" xr:uid="{00000000-0004-0000-0000-000086040000}"/>
    <hyperlink ref="E1170" location="A125234974T" display="A125234974T" xr:uid="{00000000-0004-0000-0000-000087040000}"/>
    <hyperlink ref="E1171" location="A125258734A" display="A125258734A" xr:uid="{00000000-0004-0000-0000-000088040000}"/>
    <hyperlink ref="E1172" location="A125246854W" display="A125246854W" xr:uid="{00000000-0004-0000-0000-000089040000}"/>
    <hyperlink ref="E1173" location="A125232598L" display="A125232598L" xr:uid="{00000000-0004-0000-0000-00008A040000}"/>
    <hyperlink ref="E1174" location="A125256358W" display="A125256358W" xr:uid="{00000000-0004-0000-0000-00008B040000}"/>
    <hyperlink ref="E1175" location="A125244478T" display="A125244478T" xr:uid="{00000000-0004-0000-0000-00008C040000}"/>
    <hyperlink ref="E1176" location="A125227846T" display="A125227846T" xr:uid="{00000000-0004-0000-0000-00008D040000}"/>
    <hyperlink ref="E1177" location="A125251606F" display="A125251606F" xr:uid="{00000000-0004-0000-0000-00008E040000}"/>
    <hyperlink ref="E1178" location="A125239726W" display="A125239726W" xr:uid="{00000000-0004-0000-0000-00008F040000}"/>
    <hyperlink ref="E1179" location="A125237350X" display="A125237350X" xr:uid="{00000000-0004-0000-0000-000090040000}"/>
    <hyperlink ref="E1180" location="A125261110L" display="A125261110L" xr:uid="{00000000-0004-0000-0000-000091040000}"/>
    <hyperlink ref="E1181" location="A125249230C" display="A125249230C" xr:uid="{00000000-0004-0000-0000-000092040000}"/>
    <hyperlink ref="E1182" location="A125230206C" display="A125230206C" xr:uid="{00000000-0004-0000-0000-000093040000}"/>
    <hyperlink ref="E1183" location="A125253966W" display="A125253966W" xr:uid="{00000000-0004-0000-0000-000094040000}"/>
    <hyperlink ref="E1184" location="A125242086V" display="A125242086V" xr:uid="{00000000-0004-0000-0000-000095040000}"/>
    <hyperlink ref="E1185" location="A125234958T" display="A125234958T" xr:uid="{00000000-0004-0000-0000-000096040000}"/>
    <hyperlink ref="E1186" location="A125258718A" display="A125258718A" xr:uid="{00000000-0004-0000-0000-000097040000}"/>
    <hyperlink ref="E1187" location="A125246838W" display="A125246838W" xr:uid="{00000000-0004-0000-0000-000098040000}"/>
    <hyperlink ref="E1188" location="A125232582V" display="A125232582V" xr:uid="{00000000-0004-0000-0000-000099040000}"/>
    <hyperlink ref="E1189" location="A125256342C" display="A125256342C" xr:uid="{00000000-0004-0000-0000-00009A040000}"/>
    <hyperlink ref="E1190" location="A125244462X" display="A125244462X" xr:uid="{00000000-0004-0000-0000-00009B040000}"/>
    <hyperlink ref="E1191" location="A125227830X" display="A125227830X" xr:uid="{00000000-0004-0000-0000-00009C040000}"/>
    <hyperlink ref="E1192" location="A125251590X" display="A125251590X" xr:uid="{00000000-0004-0000-0000-00009D040000}"/>
    <hyperlink ref="E1193" location="A125239710C" display="A125239710C" xr:uid="{00000000-0004-0000-0000-00009E040000}"/>
    <hyperlink ref="E1194" location="A125237334X" display="A125237334X" xr:uid="{00000000-0004-0000-0000-00009F040000}"/>
    <hyperlink ref="E1195" location="A125261094X" display="A125261094X" xr:uid="{00000000-0004-0000-0000-0000A0040000}"/>
    <hyperlink ref="E1196" location="A125249214C" display="A125249214C" xr:uid="{00000000-0004-0000-0000-0000A1040000}"/>
    <hyperlink ref="E1197" location="A125230186F" display="A125230186F" xr:uid="{00000000-0004-0000-0000-0000A2040000}"/>
    <hyperlink ref="E1198" location="A125253946L" display="A125253946L" xr:uid="{00000000-0004-0000-0000-0000A3040000}"/>
    <hyperlink ref="E1199" location="A125242066K" display="A125242066K" xr:uid="{00000000-0004-0000-0000-0000A4040000}"/>
    <hyperlink ref="E1200" location="A125234938J" display="A125234938J" xr:uid="{00000000-0004-0000-0000-0000A5040000}"/>
    <hyperlink ref="E1201" location="A125258698C" display="A125258698C" xr:uid="{00000000-0004-0000-0000-0000A6040000}"/>
    <hyperlink ref="E1202" location="A125246818L" display="A125246818L" xr:uid="{00000000-0004-0000-0000-0000A7040000}"/>
    <hyperlink ref="E1203" location="A125232562K" display="A125232562K" xr:uid="{00000000-0004-0000-0000-0000A8040000}"/>
    <hyperlink ref="E1204" location="A125256322V" display="A125256322V" xr:uid="{00000000-0004-0000-0000-0000A9040000}"/>
    <hyperlink ref="E1205" location="A125244442R" display="A125244442R" xr:uid="{00000000-0004-0000-0000-0000AA040000}"/>
    <hyperlink ref="E1206" location="A125227810R" display="A125227810R" xr:uid="{00000000-0004-0000-0000-0000AB040000}"/>
    <hyperlink ref="E1207" location="A125251570R" display="A125251570R" xr:uid="{00000000-0004-0000-0000-0000AC040000}"/>
    <hyperlink ref="E1208" location="A125239690F" display="A125239690F" xr:uid="{00000000-0004-0000-0000-0000AD040000}"/>
    <hyperlink ref="E1209" location="A125237314R" display="A125237314R" xr:uid="{00000000-0004-0000-0000-0000AE040000}"/>
    <hyperlink ref="E1210" location="A125261074R" display="A125261074R" xr:uid="{00000000-0004-0000-0000-0000AF040000}"/>
    <hyperlink ref="E1211" location="A125249194F" display="A125249194F" xr:uid="{00000000-0004-0000-0000-0000B0040000}"/>
    <hyperlink ref="E1212" location="A125230210V" display="A125230210V" xr:uid="{00000000-0004-0000-0000-0000B1040000}"/>
    <hyperlink ref="E1213" location="A125253970L" display="A125253970L" xr:uid="{00000000-0004-0000-0000-0000B2040000}"/>
    <hyperlink ref="E1214" location="A125242090K" display="A125242090K" xr:uid="{00000000-0004-0000-0000-0000B3040000}"/>
    <hyperlink ref="E1215" location="A125234962J" display="A125234962J" xr:uid="{00000000-0004-0000-0000-0000B4040000}"/>
    <hyperlink ref="E1216" location="A125258722T" display="A125258722T" xr:uid="{00000000-0004-0000-0000-0000B5040000}"/>
    <hyperlink ref="E1217" location="A125246842L" display="A125246842L" xr:uid="{00000000-0004-0000-0000-0000B6040000}"/>
    <hyperlink ref="E1218" location="A125232586C" display="A125232586C" xr:uid="{00000000-0004-0000-0000-0000B7040000}"/>
    <hyperlink ref="E1219" location="A125256346L" display="A125256346L" xr:uid="{00000000-0004-0000-0000-0000B8040000}"/>
    <hyperlink ref="E1220" location="A125244466J" display="A125244466J" xr:uid="{00000000-0004-0000-0000-0000B9040000}"/>
    <hyperlink ref="E1221" location="A125227834J" display="A125227834J" xr:uid="{00000000-0004-0000-0000-0000BA040000}"/>
    <hyperlink ref="E1222" location="A125251594J" display="A125251594J" xr:uid="{00000000-0004-0000-0000-0000BB040000}"/>
    <hyperlink ref="E1223" location="A125239714L" display="A125239714L" xr:uid="{00000000-0004-0000-0000-0000BC040000}"/>
    <hyperlink ref="E1224" location="A125237338J" display="A125237338J" xr:uid="{00000000-0004-0000-0000-0000BD040000}"/>
    <hyperlink ref="E1225" location="A125261098J" display="A125261098J" xr:uid="{00000000-0004-0000-0000-0000BE040000}"/>
    <hyperlink ref="E1226" location="A125249218L" display="A125249218L" xr:uid="{00000000-0004-0000-0000-0000BF040000}"/>
    <hyperlink ref="E1227" location="A125230214C" display="A125230214C" xr:uid="{00000000-0004-0000-0000-0000C0040000}"/>
    <hyperlink ref="E1228" location="A125253974W" display="A125253974W" xr:uid="{00000000-0004-0000-0000-0000C1040000}"/>
    <hyperlink ref="E1229" location="A125242094V" display="A125242094V" xr:uid="{00000000-0004-0000-0000-0000C2040000}"/>
    <hyperlink ref="E1230" location="A125234966T" display="A125234966T" xr:uid="{00000000-0004-0000-0000-0000C3040000}"/>
    <hyperlink ref="E1231" location="A125258726A" display="A125258726A" xr:uid="{00000000-0004-0000-0000-0000C4040000}"/>
    <hyperlink ref="E1232" location="A125246846W" display="A125246846W" xr:uid="{00000000-0004-0000-0000-0000C5040000}"/>
    <hyperlink ref="E1233" location="A125232590V" display="A125232590V" xr:uid="{00000000-0004-0000-0000-0000C6040000}"/>
    <hyperlink ref="E1234" location="A125256350C" display="A125256350C" xr:uid="{00000000-0004-0000-0000-0000C7040000}"/>
    <hyperlink ref="E1235" location="A125244470X" display="A125244470X" xr:uid="{00000000-0004-0000-0000-0000C8040000}"/>
    <hyperlink ref="E1236" location="A125227838T" display="A125227838T" xr:uid="{00000000-0004-0000-0000-0000C9040000}"/>
    <hyperlink ref="E1237" location="A125251598T" display="A125251598T" xr:uid="{00000000-0004-0000-0000-0000CA040000}"/>
    <hyperlink ref="E1238" location="A125239718W" display="A125239718W" xr:uid="{00000000-0004-0000-0000-0000CB040000}"/>
    <hyperlink ref="E1239" location="A125237342X" display="A125237342X" xr:uid="{00000000-0004-0000-0000-0000CC040000}"/>
    <hyperlink ref="E1240" location="A125261102L" display="A125261102L" xr:uid="{00000000-0004-0000-0000-0000CD040000}"/>
    <hyperlink ref="E1241" location="A125249222C" display="A125249222C" xr:uid="{00000000-0004-0000-0000-0000CE040000}"/>
    <hyperlink ref="E1242" location="A125230190W" display="A125230190W" xr:uid="{00000000-0004-0000-0000-0000CF040000}"/>
    <hyperlink ref="E1243" location="A125253950C" display="A125253950C" xr:uid="{00000000-0004-0000-0000-0000D0040000}"/>
    <hyperlink ref="E1244" location="A125242070A" display="A125242070A" xr:uid="{00000000-0004-0000-0000-0000D1040000}"/>
    <hyperlink ref="E1245" location="A125234942X" display="A125234942X" xr:uid="{00000000-0004-0000-0000-0000D2040000}"/>
    <hyperlink ref="E1246" location="A125258702J" display="A125258702J" xr:uid="{00000000-0004-0000-0000-0000D3040000}"/>
    <hyperlink ref="E1247" location="A125246822C" display="A125246822C" xr:uid="{00000000-0004-0000-0000-0000D4040000}"/>
    <hyperlink ref="E1248" location="A125232566V" display="A125232566V" xr:uid="{00000000-0004-0000-0000-0000D5040000}"/>
    <hyperlink ref="E1249" location="A125256326C" display="A125256326C" xr:uid="{00000000-0004-0000-0000-0000D6040000}"/>
    <hyperlink ref="E1250" location="A125244446X" display="A125244446X" xr:uid="{00000000-0004-0000-0000-0000D7040000}"/>
    <hyperlink ref="E1251" location="A125227814X" display="A125227814X" xr:uid="{00000000-0004-0000-0000-0000D8040000}"/>
    <hyperlink ref="E1252" location="A125251574X" display="A125251574X" xr:uid="{00000000-0004-0000-0000-0000D9040000}"/>
    <hyperlink ref="E1253" location="A125239694R" display="A125239694R" xr:uid="{00000000-0004-0000-0000-0000DA040000}"/>
    <hyperlink ref="E1254" location="A125237318X" display="A125237318X" xr:uid="{00000000-0004-0000-0000-0000DB040000}"/>
    <hyperlink ref="E1255" location="A125261078X" display="A125261078X" xr:uid="{00000000-0004-0000-0000-0000DC040000}"/>
    <hyperlink ref="E1256" location="A125249198R" display="A125249198R" xr:uid="{00000000-0004-0000-0000-0000DD040000}"/>
    <hyperlink ref="E1257" location="A125230194F" display="A125230194F" xr:uid="{00000000-0004-0000-0000-0000DE040000}"/>
    <hyperlink ref="E1258" location="A125253954L" display="A125253954L" xr:uid="{00000000-0004-0000-0000-0000DF040000}"/>
    <hyperlink ref="E1259" location="A125242074K" display="A125242074K" xr:uid="{00000000-0004-0000-0000-0000E0040000}"/>
    <hyperlink ref="E1260" location="A125234946J" display="A125234946J" xr:uid="{00000000-0004-0000-0000-0000E1040000}"/>
    <hyperlink ref="E1261" location="A125258706T" display="A125258706T" xr:uid="{00000000-0004-0000-0000-0000E2040000}"/>
    <hyperlink ref="E1262" location="A125246826L" display="A125246826L" xr:uid="{00000000-0004-0000-0000-0000E3040000}"/>
    <hyperlink ref="E1263" location="A125232570K" display="A125232570K" xr:uid="{00000000-0004-0000-0000-0000E4040000}"/>
    <hyperlink ref="E1264" location="A125256330V" display="A125256330V" xr:uid="{00000000-0004-0000-0000-0000E5040000}"/>
    <hyperlink ref="E1265" location="A125244450R" display="A125244450R" xr:uid="{00000000-0004-0000-0000-0000E6040000}"/>
    <hyperlink ref="E1266" location="A125227818J" display="A125227818J" xr:uid="{00000000-0004-0000-0000-0000E7040000}"/>
    <hyperlink ref="E1267" location="A125251578J" display="A125251578J" xr:uid="{00000000-0004-0000-0000-0000E8040000}"/>
    <hyperlink ref="E1268" location="A125239698X" display="A125239698X" xr:uid="{00000000-0004-0000-0000-0000E9040000}"/>
    <hyperlink ref="E1269" location="A125237322R" display="A125237322R" xr:uid="{00000000-0004-0000-0000-0000EA040000}"/>
    <hyperlink ref="E1270" location="A125261082R" display="A125261082R" xr:uid="{00000000-0004-0000-0000-0000EB040000}"/>
    <hyperlink ref="E1271" location="A125249202V" display="A125249202V" xr:uid="{00000000-0004-0000-0000-0000EC040000}"/>
    <hyperlink ref="E1272" location="A125230198R" display="A125230198R" xr:uid="{00000000-0004-0000-0000-0000ED040000}"/>
    <hyperlink ref="E1273" location="A125253958W" display="A125253958W" xr:uid="{00000000-0004-0000-0000-0000EE040000}"/>
    <hyperlink ref="E1274" location="A125242078V" display="A125242078V" xr:uid="{00000000-0004-0000-0000-0000EF040000}"/>
    <hyperlink ref="E1275" location="A125234950X" display="A125234950X" xr:uid="{00000000-0004-0000-0000-0000F0040000}"/>
    <hyperlink ref="E1276" location="A125258710J" display="A125258710J" xr:uid="{00000000-0004-0000-0000-0000F1040000}"/>
    <hyperlink ref="E1277" location="A125246830C" display="A125246830C" xr:uid="{00000000-0004-0000-0000-0000F2040000}"/>
    <hyperlink ref="E1278" location="A125232574V" display="A125232574V" xr:uid="{00000000-0004-0000-0000-0000F3040000}"/>
    <hyperlink ref="E1279" location="A125256334C" display="A125256334C" xr:uid="{00000000-0004-0000-0000-0000F4040000}"/>
    <hyperlink ref="E1280" location="A125244454X" display="A125244454X" xr:uid="{00000000-0004-0000-0000-0000F5040000}"/>
    <hyperlink ref="E1281" location="A125227822X" display="A125227822X" xr:uid="{00000000-0004-0000-0000-0000F6040000}"/>
    <hyperlink ref="E1282" location="A125251582X" display="A125251582X" xr:uid="{00000000-0004-0000-0000-0000F7040000}"/>
    <hyperlink ref="E1283" location="A125239702C" display="A125239702C" xr:uid="{00000000-0004-0000-0000-0000F8040000}"/>
    <hyperlink ref="E1284" location="A125237326X" display="A125237326X" xr:uid="{00000000-0004-0000-0000-0000F9040000}"/>
    <hyperlink ref="E1285" location="A125261086X" display="A125261086X" xr:uid="{00000000-0004-0000-0000-0000FA040000}"/>
    <hyperlink ref="E1286" location="A125249206C" display="A125249206C" xr:uid="{00000000-0004-0000-0000-0000FB040000}"/>
    <hyperlink ref="E1287" location="A125230182W" display="A125230182W" xr:uid="{00000000-0004-0000-0000-0000FC040000}"/>
    <hyperlink ref="E1288" location="A125253942C" display="A125253942C" xr:uid="{00000000-0004-0000-0000-0000FD040000}"/>
    <hyperlink ref="E1289" location="A125242062A" display="A125242062A" xr:uid="{00000000-0004-0000-0000-0000FE040000}"/>
    <hyperlink ref="E1290" location="A125234934X" display="A125234934X" xr:uid="{00000000-0004-0000-0000-0000FF040000}"/>
    <hyperlink ref="E1291" location="A125258694V" display="A125258694V" xr:uid="{00000000-0004-0000-0000-000000050000}"/>
    <hyperlink ref="E1292" location="A125246814C" display="A125246814C" xr:uid="{00000000-0004-0000-0000-000001050000}"/>
    <hyperlink ref="E1293" location="A125232558V" display="A125232558V" xr:uid="{00000000-0004-0000-0000-000002050000}"/>
    <hyperlink ref="E1294" location="A125256318C" display="A125256318C" xr:uid="{00000000-0004-0000-0000-000003050000}"/>
    <hyperlink ref="E1295" location="A125244438X" display="A125244438X" xr:uid="{00000000-0004-0000-0000-000004050000}"/>
    <hyperlink ref="E1296" location="A125227806X" display="A125227806X" xr:uid="{00000000-0004-0000-0000-000005050000}"/>
    <hyperlink ref="E1297" location="A125251566X" display="A125251566X" xr:uid="{00000000-0004-0000-0000-000006050000}"/>
    <hyperlink ref="E1298" location="A125239686R" display="A125239686R" xr:uid="{00000000-0004-0000-0000-000007050000}"/>
    <hyperlink ref="E1299" location="A125237310F" display="A125237310F" xr:uid="{00000000-0004-0000-0000-000008050000}"/>
    <hyperlink ref="E1300" location="A125261070F" display="A125261070F" xr:uid="{00000000-0004-0000-0000-000009050000}"/>
    <hyperlink ref="E1301" location="A125249190W" display="A125249190W" xr:uid="{00000000-0004-0000-0000-00000A050000}"/>
    <hyperlink ref="E1302" location="A125230218L" display="A125230218L" xr:uid="{00000000-0004-0000-0000-00000B050000}"/>
    <hyperlink ref="E1303" location="A125253978F" display="A125253978F" xr:uid="{00000000-0004-0000-0000-00000C050000}"/>
    <hyperlink ref="E1304" location="A125242098C" display="A125242098C" xr:uid="{00000000-0004-0000-0000-00000D050000}"/>
    <hyperlink ref="E1305" location="A125234970J" display="A125234970J" xr:uid="{00000000-0004-0000-0000-00000E050000}"/>
    <hyperlink ref="E1306" location="A125258730T" display="A125258730T" xr:uid="{00000000-0004-0000-0000-00000F050000}"/>
    <hyperlink ref="E1307" location="A125246850L" display="A125246850L" xr:uid="{00000000-0004-0000-0000-000010050000}"/>
    <hyperlink ref="E1308" location="A125232594C" display="A125232594C" xr:uid="{00000000-0004-0000-0000-000011050000}"/>
    <hyperlink ref="E1309" location="A125256354L" display="A125256354L" xr:uid="{00000000-0004-0000-0000-000012050000}"/>
    <hyperlink ref="E1310" location="A125244474J" display="A125244474J" xr:uid="{00000000-0004-0000-0000-000013050000}"/>
    <hyperlink ref="E1311" location="A125227842J" display="A125227842J" xr:uid="{00000000-0004-0000-0000-000014050000}"/>
    <hyperlink ref="E1312" location="A125251602W" display="A125251602W" xr:uid="{00000000-0004-0000-0000-000015050000}"/>
    <hyperlink ref="E1313" location="A125239722L" display="A125239722L" xr:uid="{00000000-0004-0000-0000-000016050000}"/>
    <hyperlink ref="E1314" location="A125237346J" display="A125237346J" xr:uid="{00000000-0004-0000-0000-000017050000}"/>
    <hyperlink ref="E1315" location="A125261106W" display="A125261106W" xr:uid="{00000000-0004-0000-0000-000018050000}"/>
    <hyperlink ref="E1316" location="A125249226L" display="A125249226L" xr:uid="{00000000-0004-0000-0000-000019050000}"/>
    <hyperlink ref="E1317" location="A125230202V" display="A125230202V" xr:uid="{00000000-0004-0000-0000-00001A050000}"/>
    <hyperlink ref="E1318" location="A125253962L" display="A125253962L" xr:uid="{00000000-0004-0000-0000-00001B050000}"/>
    <hyperlink ref="E1319" location="A125242082K" display="A125242082K" xr:uid="{00000000-0004-0000-0000-00001C050000}"/>
    <hyperlink ref="E1320" location="A125234954J" display="A125234954J" xr:uid="{00000000-0004-0000-0000-00001D050000}"/>
    <hyperlink ref="E1321" location="A125258714T" display="A125258714T" xr:uid="{00000000-0004-0000-0000-00001E050000}"/>
    <hyperlink ref="E1322" location="A125246834L" display="A125246834L" xr:uid="{00000000-0004-0000-0000-00001F050000}"/>
    <hyperlink ref="E1323" location="A125232578C" display="A125232578C" xr:uid="{00000000-0004-0000-0000-000020050000}"/>
    <hyperlink ref="E1324" location="A125256338L" display="A125256338L" xr:uid="{00000000-0004-0000-0000-000021050000}"/>
    <hyperlink ref="E1325" location="A125244458J" display="A125244458J" xr:uid="{00000000-0004-0000-0000-000022050000}"/>
    <hyperlink ref="E1326" location="A125227826J" display="A125227826J" xr:uid="{00000000-0004-0000-0000-000023050000}"/>
    <hyperlink ref="E1327" location="A125251586J" display="A125251586J" xr:uid="{00000000-0004-0000-0000-000024050000}"/>
    <hyperlink ref="E1328" location="A125239706L" display="A125239706L" xr:uid="{00000000-0004-0000-0000-000025050000}"/>
    <hyperlink ref="E1329" location="A125237330R" display="A125237330R" xr:uid="{00000000-0004-0000-0000-000026050000}"/>
    <hyperlink ref="E1330" location="A125261090R" display="A125261090R" xr:uid="{00000000-0004-0000-0000-000027050000}"/>
    <hyperlink ref="E1331" location="A125249210V" display="A125249210V" xr:uid="{00000000-0004-0000-0000-000028050000}"/>
    <hyperlink ref="E1332" location="A125230442F" display="A125230442F" xr:uid="{00000000-0004-0000-0000-000029050000}"/>
    <hyperlink ref="E1333" location="A125254202R" display="A125254202R" xr:uid="{00000000-0004-0000-0000-00002A050000}"/>
    <hyperlink ref="E1334" location="A125242322K" display="A125242322K" xr:uid="{00000000-0004-0000-0000-00002B050000}"/>
    <hyperlink ref="E1335" location="A125235194W" display="A125235194W" xr:uid="{00000000-0004-0000-0000-00002C050000}"/>
    <hyperlink ref="E1336" location="A125258954C" display="A125258954C" xr:uid="{00000000-0004-0000-0000-00002D050000}"/>
    <hyperlink ref="E1337" location="A125247074A" display="A125247074A" xr:uid="{00000000-0004-0000-0000-00002E050000}"/>
    <hyperlink ref="E1338" location="A125232818C" display="A125232818C" xr:uid="{00000000-0004-0000-0000-00002F050000}"/>
    <hyperlink ref="E1339" location="A125256578X" display="A125256578X" xr:uid="{00000000-0004-0000-0000-000030050000}"/>
    <hyperlink ref="E1340" location="A125244698V" display="A125244698V" xr:uid="{00000000-0004-0000-0000-000031050000}"/>
    <hyperlink ref="E1341" location="A125228066W" display="A125228066W" xr:uid="{00000000-0004-0000-0000-000032050000}"/>
    <hyperlink ref="E1342" location="A125251826J" display="A125251826J" xr:uid="{00000000-0004-0000-0000-000033050000}"/>
    <hyperlink ref="E1343" location="A125239946X" display="A125239946X" xr:uid="{00000000-0004-0000-0000-000034050000}"/>
    <hyperlink ref="E1344" location="A125237570A" display="A125237570A" xr:uid="{00000000-0004-0000-0000-000035050000}"/>
    <hyperlink ref="E1345" location="A125261330R" display="A125261330R" xr:uid="{00000000-0004-0000-0000-000036050000}"/>
    <hyperlink ref="E1346" location="A125249450F" display="A125249450F" xr:uid="{00000000-0004-0000-0000-000037050000}"/>
    <hyperlink ref="E1347" location="A125230426F" display="A125230426F" xr:uid="{00000000-0004-0000-0000-000038050000}"/>
    <hyperlink ref="E1348" location="A125254186A" display="A125254186A" xr:uid="{00000000-0004-0000-0000-000039050000}"/>
    <hyperlink ref="E1349" location="A125242306K" display="A125242306K" xr:uid="{00000000-0004-0000-0000-00003A050000}"/>
    <hyperlink ref="E1350" location="A125235178W" display="A125235178W" xr:uid="{00000000-0004-0000-0000-00003B050000}"/>
    <hyperlink ref="E1351" location="A125258938C" display="A125258938C" xr:uid="{00000000-0004-0000-0000-00003C050000}"/>
    <hyperlink ref="E1352" location="A125247058A" display="A125247058A" xr:uid="{00000000-0004-0000-0000-00003D050000}"/>
    <hyperlink ref="E1353" location="A125232802K" display="A125232802K" xr:uid="{00000000-0004-0000-0000-00003E050000}"/>
    <hyperlink ref="E1354" location="A125256562F" display="A125256562F" xr:uid="{00000000-0004-0000-0000-00003F050000}"/>
    <hyperlink ref="E1355" location="A125244682A" display="A125244682A" xr:uid="{00000000-0004-0000-0000-000040050000}"/>
    <hyperlink ref="E1356" location="A125228050C" display="A125228050C" xr:uid="{00000000-0004-0000-0000-000041050000}"/>
    <hyperlink ref="E1357" location="A125251810R" display="A125251810R" xr:uid="{00000000-0004-0000-0000-000042050000}"/>
    <hyperlink ref="E1358" location="A125239930F" display="A125239930F" xr:uid="{00000000-0004-0000-0000-000043050000}"/>
    <hyperlink ref="E1359" location="A125237554A" display="A125237554A" xr:uid="{00000000-0004-0000-0000-000044050000}"/>
    <hyperlink ref="E1360" location="A125261314R" display="A125261314R" xr:uid="{00000000-0004-0000-0000-000045050000}"/>
    <hyperlink ref="E1361" location="A125249434F" display="A125249434F" xr:uid="{00000000-0004-0000-0000-000046050000}"/>
    <hyperlink ref="E1362" location="A125230406W" display="A125230406W" xr:uid="{00000000-0004-0000-0000-000047050000}"/>
    <hyperlink ref="E1363" location="A125254166T" display="A125254166T" xr:uid="{00000000-0004-0000-0000-000048050000}"/>
    <hyperlink ref="E1364" location="A125242286L" display="A125242286L" xr:uid="{00000000-0004-0000-0000-000049050000}"/>
    <hyperlink ref="E1365" location="A125235158L" display="A125235158L" xr:uid="{00000000-0004-0000-0000-00004A050000}"/>
    <hyperlink ref="E1366" location="A125258918V" display="A125258918V" xr:uid="{00000000-0004-0000-0000-00004B050000}"/>
    <hyperlink ref="E1367" location="A125247038T" display="A125247038T" xr:uid="{00000000-0004-0000-0000-00004C050000}"/>
    <hyperlink ref="E1368" location="A125232782L" display="A125232782L" xr:uid="{00000000-0004-0000-0000-00004D050000}"/>
    <hyperlink ref="E1369" location="A125256542W" display="A125256542W" xr:uid="{00000000-0004-0000-0000-00004E050000}"/>
    <hyperlink ref="E1370" location="A125244662T" display="A125244662T" xr:uid="{00000000-0004-0000-0000-00004F050000}"/>
    <hyperlink ref="E1371" location="A125228030V" display="A125228030V" xr:uid="{00000000-0004-0000-0000-000050050000}"/>
    <hyperlink ref="E1372" location="A125251790T" display="A125251790T" xr:uid="{00000000-0004-0000-0000-000051050000}"/>
    <hyperlink ref="E1373" location="A125239910W" display="A125239910W" xr:uid="{00000000-0004-0000-0000-000052050000}"/>
    <hyperlink ref="E1374" location="A125237534T" display="A125237534T" xr:uid="{00000000-0004-0000-0000-000053050000}"/>
    <hyperlink ref="E1375" location="A125261294T" display="A125261294T" xr:uid="{00000000-0004-0000-0000-000054050000}"/>
    <hyperlink ref="E1376" location="A125249414W" display="A125249414W" xr:uid="{00000000-0004-0000-0000-000055050000}"/>
    <hyperlink ref="E1377" location="A125230430W" display="A125230430W" xr:uid="{00000000-0004-0000-0000-000056050000}"/>
    <hyperlink ref="E1378" location="A125254190T" display="A125254190T" xr:uid="{00000000-0004-0000-0000-000057050000}"/>
    <hyperlink ref="E1379" location="A125242310A" display="A125242310A" xr:uid="{00000000-0004-0000-0000-000058050000}"/>
    <hyperlink ref="E1380" location="A125235182L" display="A125235182L" xr:uid="{00000000-0004-0000-0000-000059050000}"/>
    <hyperlink ref="E1381" location="A125258942V" display="A125258942V" xr:uid="{00000000-0004-0000-0000-00005A050000}"/>
    <hyperlink ref="E1382" location="A125247062T" display="A125247062T" xr:uid="{00000000-0004-0000-0000-00005B050000}"/>
    <hyperlink ref="E1383" location="A125232806V" display="A125232806V" xr:uid="{00000000-0004-0000-0000-00005C050000}"/>
    <hyperlink ref="E1384" location="A125256566R" display="A125256566R" xr:uid="{00000000-0004-0000-0000-00005D050000}"/>
    <hyperlink ref="E1385" location="A125244686K" display="A125244686K" xr:uid="{00000000-0004-0000-0000-00005E050000}"/>
    <hyperlink ref="E1386" location="A125228054L" display="A125228054L" xr:uid="{00000000-0004-0000-0000-00005F050000}"/>
    <hyperlink ref="E1387" location="A125251814X" display="A125251814X" xr:uid="{00000000-0004-0000-0000-000060050000}"/>
    <hyperlink ref="E1388" location="A125239934R" display="A125239934R" xr:uid="{00000000-0004-0000-0000-000061050000}"/>
    <hyperlink ref="E1389" location="A125237558K" display="A125237558K" xr:uid="{00000000-0004-0000-0000-000062050000}"/>
    <hyperlink ref="E1390" location="A125261318X" display="A125261318X" xr:uid="{00000000-0004-0000-0000-000063050000}"/>
    <hyperlink ref="E1391" location="A125249438R" display="A125249438R" xr:uid="{00000000-0004-0000-0000-000064050000}"/>
    <hyperlink ref="E1392" location="A125230434F" display="A125230434F" xr:uid="{00000000-0004-0000-0000-000065050000}"/>
    <hyperlink ref="E1393" location="A125254194A" display="A125254194A" xr:uid="{00000000-0004-0000-0000-000066050000}"/>
    <hyperlink ref="E1394" location="A125242314K" display="A125242314K" xr:uid="{00000000-0004-0000-0000-000067050000}"/>
    <hyperlink ref="E1395" location="A125235186W" display="A125235186W" xr:uid="{00000000-0004-0000-0000-000068050000}"/>
    <hyperlink ref="E1396" location="A125258946C" display="A125258946C" xr:uid="{00000000-0004-0000-0000-000069050000}"/>
    <hyperlink ref="E1397" location="A125247066A" display="A125247066A" xr:uid="{00000000-0004-0000-0000-00006A050000}"/>
    <hyperlink ref="E1398" location="A125232810K" display="A125232810K" xr:uid="{00000000-0004-0000-0000-00006B050000}"/>
    <hyperlink ref="E1399" location="A125256570F" display="A125256570F" xr:uid="{00000000-0004-0000-0000-00006C050000}"/>
    <hyperlink ref="E1400" location="A125244690A" display="A125244690A" xr:uid="{00000000-0004-0000-0000-00006D050000}"/>
    <hyperlink ref="E1401" location="A125228058W" display="A125228058W" xr:uid="{00000000-0004-0000-0000-00006E050000}"/>
    <hyperlink ref="E1402" location="A125251818J" display="A125251818J" xr:uid="{00000000-0004-0000-0000-00006F050000}"/>
    <hyperlink ref="E1403" location="A125239938X" display="A125239938X" xr:uid="{00000000-0004-0000-0000-000070050000}"/>
    <hyperlink ref="E1404" location="A125237562A" display="A125237562A" xr:uid="{00000000-0004-0000-0000-000071050000}"/>
    <hyperlink ref="E1405" location="A125261322R" display="A125261322R" xr:uid="{00000000-0004-0000-0000-000072050000}"/>
    <hyperlink ref="E1406" location="A125249442F" display="A125249442F" xr:uid="{00000000-0004-0000-0000-000073050000}"/>
    <hyperlink ref="E1407" location="A125230410L" display="A125230410L" xr:uid="{00000000-0004-0000-0000-000074050000}"/>
    <hyperlink ref="E1408" location="A125254170J" display="A125254170J" xr:uid="{00000000-0004-0000-0000-000075050000}"/>
    <hyperlink ref="E1409" location="A125242290C" display="A125242290C" xr:uid="{00000000-0004-0000-0000-000076050000}"/>
    <hyperlink ref="E1410" location="A125235162C" display="A125235162C" xr:uid="{00000000-0004-0000-0000-000077050000}"/>
    <hyperlink ref="E1411" location="A125258922K" display="A125258922K" xr:uid="{00000000-0004-0000-0000-000078050000}"/>
    <hyperlink ref="E1412" location="A125247042J" display="A125247042J" xr:uid="{00000000-0004-0000-0000-000079050000}"/>
    <hyperlink ref="E1413" location="A125232786W" display="A125232786W" xr:uid="{00000000-0004-0000-0000-00007A050000}"/>
    <hyperlink ref="E1414" location="A125256546F" display="A125256546F" xr:uid="{00000000-0004-0000-0000-00007B050000}"/>
    <hyperlink ref="E1415" location="A125244666A" display="A125244666A" xr:uid="{00000000-0004-0000-0000-00007C050000}"/>
    <hyperlink ref="E1416" location="A125228034C" display="A125228034C" xr:uid="{00000000-0004-0000-0000-00007D050000}"/>
    <hyperlink ref="E1417" location="A125251794A" display="A125251794A" xr:uid="{00000000-0004-0000-0000-00007E050000}"/>
    <hyperlink ref="E1418" location="A125239914F" display="A125239914F" xr:uid="{00000000-0004-0000-0000-00007F050000}"/>
    <hyperlink ref="E1419" location="A125237538A" display="A125237538A" xr:uid="{00000000-0004-0000-0000-000080050000}"/>
    <hyperlink ref="E1420" location="A125261298A" display="A125261298A" xr:uid="{00000000-0004-0000-0000-000081050000}"/>
    <hyperlink ref="E1421" location="A125249418F" display="A125249418F" xr:uid="{00000000-0004-0000-0000-000082050000}"/>
    <hyperlink ref="E1422" location="A125230414W" display="A125230414W" xr:uid="{00000000-0004-0000-0000-000083050000}"/>
    <hyperlink ref="E1423" location="A125254174T" display="A125254174T" xr:uid="{00000000-0004-0000-0000-000084050000}"/>
    <hyperlink ref="E1424" location="A125242294L" display="A125242294L" xr:uid="{00000000-0004-0000-0000-000085050000}"/>
    <hyperlink ref="E1425" location="A125235166L" display="A125235166L" xr:uid="{00000000-0004-0000-0000-000086050000}"/>
    <hyperlink ref="E1426" location="A125258926V" display="A125258926V" xr:uid="{00000000-0004-0000-0000-000087050000}"/>
    <hyperlink ref="E1427" location="A125247046T" display="A125247046T" xr:uid="{00000000-0004-0000-0000-000088050000}"/>
    <hyperlink ref="E1428" location="A125232790L" display="A125232790L" xr:uid="{00000000-0004-0000-0000-000089050000}"/>
    <hyperlink ref="E1429" location="A125256550W" display="A125256550W" xr:uid="{00000000-0004-0000-0000-00008A050000}"/>
    <hyperlink ref="E1430" location="A125244670T" display="A125244670T" xr:uid="{00000000-0004-0000-0000-00008B050000}"/>
    <hyperlink ref="E1431" location="A125228038L" display="A125228038L" xr:uid="{00000000-0004-0000-0000-00008C050000}"/>
    <hyperlink ref="E1432" location="A125251798K" display="A125251798K" xr:uid="{00000000-0004-0000-0000-00008D050000}"/>
    <hyperlink ref="E1433" location="A125239918R" display="A125239918R" xr:uid="{00000000-0004-0000-0000-00008E050000}"/>
    <hyperlink ref="E1434" location="A125237542T" display="A125237542T" xr:uid="{00000000-0004-0000-0000-00008F050000}"/>
    <hyperlink ref="E1435" location="A125261302F" display="A125261302F" xr:uid="{00000000-0004-0000-0000-000090050000}"/>
    <hyperlink ref="E1436" location="A125249422W" display="A125249422W" xr:uid="{00000000-0004-0000-0000-000091050000}"/>
    <hyperlink ref="E1437" location="A125230418F" display="A125230418F" xr:uid="{00000000-0004-0000-0000-000092050000}"/>
    <hyperlink ref="E1438" location="A125254178A" display="A125254178A" xr:uid="{00000000-0004-0000-0000-000093050000}"/>
    <hyperlink ref="E1439" location="A125242298W" display="A125242298W" xr:uid="{00000000-0004-0000-0000-000094050000}"/>
    <hyperlink ref="E1440" location="A125235170C" display="A125235170C" xr:uid="{00000000-0004-0000-0000-000095050000}"/>
    <hyperlink ref="E1441" location="A125258930K" display="A125258930K" xr:uid="{00000000-0004-0000-0000-000096050000}"/>
    <hyperlink ref="E1442" location="A125247050J" display="A125247050J" xr:uid="{00000000-0004-0000-0000-000097050000}"/>
    <hyperlink ref="E1443" location="A125232794W" display="A125232794W" xr:uid="{00000000-0004-0000-0000-000098050000}"/>
    <hyperlink ref="E1444" location="A125256554F" display="A125256554F" xr:uid="{00000000-0004-0000-0000-000099050000}"/>
    <hyperlink ref="E1445" location="A125244674A" display="A125244674A" xr:uid="{00000000-0004-0000-0000-00009A050000}"/>
    <hyperlink ref="E1446" location="A125228042C" display="A125228042C" xr:uid="{00000000-0004-0000-0000-00009B050000}"/>
    <hyperlink ref="E1447" location="A125251802R" display="A125251802R" xr:uid="{00000000-0004-0000-0000-00009C050000}"/>
    <hyperlink ref="E1448" location="A125239922F" display="A125239922F" xr:uid="{00000000-0004-0000-0000-00009D050000}"/>
    <hyperlink ref="E1449" location="A125237546A" display="A125237546A" xr:uid="{00000000-0004-0000-0000-00009E050000}"/>
    <hyperlink ref="E1450" location="A125261306R" display="A125261306R" xr:uid="{00000000-0004-0000-0000-00009F050000}"/>
    <hyperlink ref="E1451" location="A125249426F" display="A125249426F" xr:uid="{00000000-0004-0000-0000-0000A0050000}"/>
    <hyperlink ref="E1452" location="A125230402L" display="A125230402L" xr:uid="{00000000-0004-0000-0000-0000A1050000}"/>
    <hyperlink ref="E1453" location="A125254162J" display="A125254162J" xr:uid="{00000000-0004-0000-0000-0000A2050000}"/>
    <hyperlink ref="E1454" location="A125242282C" display="A125242282C" xr:uid="{00000000-0004-0000-0000-0000A3050000}"/>
    <hyperlink ref="E1455" location="A125235154C" display="A125235154C" xr:uid="{00000000-0004-0000-0000-0000A4050000}"/>
    <hyperlink ref="E1456" location="A125258914K" display="A125258914K" xr:uid="{00000000-0004-0000-0000-0000A5050000}"/>
    <hyperlink ref="E1457" location="A125247034J" display="A125247034J" xr:uid="{00000000-0004-0000-0000-0000A6050000}"/>
    <hyperlink ref="E1458" location="A125232778W" display="A125232778W" xr:uid="{00000000-0004-0000-0000-0000A7050000}"/>
    <hyperlink ref="E1459" location="A125256538F" display="A125256538F" xr:uid="{00000000-0004-0000-0000-0000A8050000}"/>
    <hyperlink ref="E1460" location="A125244658A" display="A125244658A" xr:uid="{00000000-0004-0000-0000-0000A9050000}"/>
    <hyperlink ref="E1461" location="A125228026C" display="A125228026C" xr:uid="{00000000-0004-0000-0000-0000AA050000}"/>
    <hyperlink ref="E1462" location="A125251786A" display="A125251786A" xr:uid="{00000000-0004-0000-0000-0000AB050000}"/>
    <hyperlink ref="E1463" location="A125239906F" display="A125239906F" xr:uid="{00000000-0004-0000-0000-0000AC050000}"/>
    <hyperlink ref="E1464" location="A125237530J" display="A125237530J" xr:uid="{00000000-0004-0000-0000-0000AD050000}"/>
    <hyperlink ref="E1465" location="A125261290J" display="A125261290J" xr:uid="{00000000-0004-0000-0000-0000AE050000}"/>
    <hyperlink ref="E1466" location="A125249410L" display="A125249410L" xr:uid="{00000000-0004-0000-0000-0000AF050000}"/>
    <hyperlink ref="E1467" location="A125230438R" display="A125230438R" xr:uid="{00000000-0004-0000-0000-0000B0050000}"/>
    <hyperlink ref="E1468" location="A125254198K" display="A125254198K" xr:uid="{00000000-0004-0000-0000-0000B1050000}"/>
    <hyperlink ref="E1469" location="A125242318V" display="A125242318V" xr:uid="{00000000-0004-0000-0000-0000B2050000}"/>
    <hyperlink ref="E1470" location="A125235190L" display="A125235190L" xr:uid="{00000000-0004-0000-0000-0000B3050000}"/>
    <hyperlink ref="E1471" location="A125258950V" display="A125258950V" xr:uid="{00000000-0004-0000-0000-0000B4050000}"/>
    <hyperlink ref="E1472" location="A125247070T" display="A125247070T" xr:uid="{00000000-0004-0000-0000-0000B5050000}"/>
    <hyperlink ref="E1473" location="A125232814V" display="A125232814V" xr:uid="{00000000-0004-0000-0000-0000B6050000}"/>
    <hyperlink ref="E1474" location="A125256574R" display="A125256574R" xr:uid="{00000000-0004-0000-0000-0000B7050000}"/>
    <hyperlink ref="E1475" location="A125244694K" display="A125244694K" xr:uid="{00000000-0004-0000-0000-0000B8050000}"/>
    <hyperlink ref="E1476" location="A125228062L" display="A125228062L" xr:uid="{00000000-0004-0000-0000-0000B9050000}"/>
    <hyperlink ref="E1477" location="A125251822X" display="A125251822X" xr:uid="{00000000-0004-0000-0000-0000BA050000}"/>
    <hyperlink ref="E1478" location="A125239942R" display="A125239942R" xr:uid="{00000000-0004-0000-0000-0000BB050000}"/>
    <hyperlink ref="E1479" location="A125237566K" display="A125237566K" xr:uid="{00000000-0004-0000-0000-0000BC050000}"/>
    <hyperlink ref="E1480" location="A125261326X" display="A125261326X" xr:uid="{00000000-0004-0000-0000-0000BD050000}"/>
    <hyperlink ref="E1481" location="A125249446R" display="A125249446R" xr:uid="{00000000-0004-0000-0000-0000BE050000}"/>
    <hyperlink ref="E1482" location="A125230422W" display="A125230422W" xr:uid="{00000000-0004-0000-0000-0000BF050000}"/>
    <hyperlink ref="E1483" location="A125254182T" display="A125254182T" xr:uid="{00000000-0004-0000-0000-0000C0050000}"/>
    <hyperlink ref="E1484" location="A125242302A" display="A125242302A" xr:uid="{00000000-0004-0000-0000-0000C1050000}"/>
    <hyperlink ref="E1485" location="A125235174L" display="A125235174L" xr:uid="{00000000-0004-0000-0000-0000C2050000}"/>
    <hyperlink ref="E1486" location="A125258934V" display="A125258934V" xr:uid="{00000000-0004-0000-0000-0000C3050000}"/>
    <hyperlink ref="E1487" location="A125247054T" display="A125247054T" xr:uid="{00000000-0004-0000-0000-0000C4050000}"/>
    <hyperlink ref="E1488" location="A125232798F" display="A125232798F" xr:uid="{00000000-0004-0000-0000-0000C5050000}"/>
    <hyperlink ref="E1489" location="A125256558R" display="A125256558R" xr:uid="{00000000-0004-0000-0000-0000C6050000}"/>
    <hyperlink ref="E1490" location="A125244678K" display="A125244678K" xr:uid="{00000000-0004-0000-0000-0000C7050000}"/>
    <hyperlink ref="E1491" location="A125228046L" display="A125228046L" xr:uid="{00000000-0004-0000-0000-0000C8050000}"/>
    <hyperlink ref="E1492" location="A125251806X" display="A125251806X" xr:uid="{00000000-0004-0000-0000-0000C9050000}"/>
    <hyperlink ref="E1493" location="A125239926R" display="A125239926R" xr:uid="{00000000-0004-0000-0000-0000CA050000}"/>
    <hyperlink ref="E1494" location="A125237550T" display="A125237550T" xr:uid="{00000000-0004-0000-0000-0000CB050000}"/>
    <hyperlink ref="E1495" location="A125261310F" display="A125261310F" xr:uid="{00000000-0004-0000-0000-0000CC050000}"/>
    <hyperlink ref="E1496" location="A125249430W" display="A125249430W" xr:uid="{00000000-0004-0000-0000-0000CD050000}"/>
    <hyperlink ref="E1497" location="A125230486J" display="A125230486J" xr:uid="{00000000-0004-0000-0000-0000CE050000}"/>
    <hyperlink ref="E1498" location="A125254246T" display="A125254246T" xr:uid="{00000000-0004-0000-0000-0000CF050000}"/>
    <hyperlink ref="E1499" location="A125242366L" display="A125242366L" xr:uid="{00000000-0004-0000-0000-0000D0050000}"/>
    <hyperlink ref="E1500" location="A125235238L" display="A125235238L" xr:uid="{00000000-0004-0000-0000-0000D1050000}"/>
    <hyperlink ref="E1501" location="A125258998F" display="A125258998F" xr:uid="{00000000-0004-0000-0000-0000D2050000}"/>
    <hyperlink ref="E1502" location="A125247118T" display="A125247118T" xr:uid="{00000000-0004-0000-0000-0000D3050000}"/>
    <hyperlink ref="E1503" location="A125232862L" display="A125232862L" xr:uid="{00000000-0004-0000-0000-0000D4050000}"/>
    <hyperlink ref="E1504" location="A125256622W" display="A125256622W" xr:uid="{00000000-0004-0000-0000-0000D5050000}"/>
    <hyperlink ref="E1505" location="A125244742T" display="A125244742T" xr:uid="{00000000-0004-0000-0000-0000D6050000}"/>
    <hyperlink ref="E1506" location="A125228110V" display="A125228110V" xr:uid="{00000000-0004-0000-0000-0000D7050000}"/>
    <hyperlink ref="E1507" location="A125251870T" display="A125251870T" xr:uid="{00000000-0004-0000-0000-0000D8050000}"/>
    <hyperlink ref="E1508" location="A125239990J" display="A125239990J" xr:uid="{00000000-0004-0000-0000-0000D9050000}"/>
    <hyperlink ref="E1509" location="A125237614T" display="A125237614T" xr:uid="{00000000-0004-0000-0000-0000DA050000}"/>
    <hyperlink ref="E1510" location="A125261374T" display="A125261374T" xr:uid="{00000000-0004-0000-0000-0000DB050000}"/>
    <hyperlink ref="E1511" location="A125249494J" display="A125249494J" xr:uid="{00000000-0004-0000-0000-0000DC050000}"/>
    <hyperlink ref="E1512" location="A125230470R" display="A125230470R" xr:uid="{00000000-0004-0000-0000-0000DD050000}"/>
    <hyperlink ref="E1513" location="A125254230X" display="A125254230X" xr:uid="{00000000-0004-0000-0000-0000DE050000}"/>
    <hyperlink ref="E1514" location="A125242350V" display="A125242350V" xr:uid="{00000000-0004-0000-0000-0000DF050000}"/>
    <hyperlink ref="E1515" location="A125235222V" display="A125235222V" xr:uid="{00000000-0004-0000-0000-0000E0050000}"/>
    <hyperlink ref="E1516" location="A125258982L" display="A125258982L" xr:uid="{00000000-0004-0000-0000-0000E1050000}"/>
    <hyperlink ref="E1517" location="A125247102X" display="A125247102X" xr:uid="{00000000-0004-0000-0000-0000E2050000}"/>
    <hyperlink ref="E1518" location="A125232846L" display="A125232846L" xr:uid="{00000000-0004-0000-0000-0000E3050000}"/>
    <hyperlink ref="E1519" location="A125256606W" display="A125256606W" xr:uid="{00000000-0004-0000-0000-0000E4050000}"/>
    <hyperlink ref="E1520" location="A125244726T" display="A125244726T" xr:uid="{00000000-0004-0000-0000-0000E5050000}"/>
    <hyperlink ref="E1521" location="A125228094F" display="A125228094F" xr:uid="{00000000-0004-0000-0000-0000E6050000}"/>
    <hyperlink ref="E1522" location="A125251854T" display="A125251854T" xr:uid="{00000000-0004-0000-0000-0000E7050000}"/>
    <hyperlink ref="E1523" location="A125239974J" display="A125239974J" xr:uid="{00000000-0004-0000-0000-0000E8050000}"/>
    <hyperlink ref="E1524" location="A125237598C" display="A125237598C" xr:uid="{00000000-0004-0000-0000-0000E9050000}"/>
    <hyperlink ref="E1525" location="A125261358T" display="A125261358T" xr:uid="{00000000-0004-0000-0000-0000EA050000}"/>
    <hyperlink ref="E1526" location="A125249478J" display="A125249478J" xr:uid="{00000000-0004-0000-0000-0000EB050000}"/>
    <hyperlink ref="E1527" location="A125230450F" display="A125230450F" xr:uid="{00000000-0004-0000-0000-0000EC050000}"/>
    <hyperlink ref="E1528" location="A125254210R" display="A125254210R" xr:uid="{00000000-0004-0000-0000-0000ED050000}"/>
    <hyperlink ref="E1529" location="A125242330K" display="A125242330K" xr:uid="{00000000-0004-0000-0000-0000EE050000}"/>
    <hyperlink ref="E1530" location="A125235202K" display="A125235202K" xr:uid="{00000000-0004-0000-0000-0000EF050000}"/>
    <hyperlink ref="E1531" location="A125258962C" display="A125258962C" xr:uid="{00000000-0004-0000-0000-0000F0050000}"/>
    <hyperlink ref="E1532" location="A125247082A" display="A125247082A" xr:uid="{00000000-0004-0000-0000-0000F1050000}"/>
    <hyperlink ref="E1533" location="A125232826C" display="A125232826C" xr:uid="{00000000-0004-0000-0000-0000F2050000}"/>
    <hyperlink ref="E1534" location="A125256586X" display="A125256586X" xr:uid="{00000000-0004-0000-0000-0000F3050000}"/>
    <hyperlink ref="E1535" location="A125244706J" display="A125244706J" xr:uid="{00000000-0004-0000-0000-0000F4050000}"/>
    <hyperlink ref="E1536" location="A125228074W" display="A125228074W" xr:uid="{00000000-0004-0000-0000-0000F5050000}"/>
    <hyperlink ref="E1537" location="A125251834J" display="A125251834J" xr:uid="{00000000-0004-0000-0000-0000F6050000}"/>
    <hyperlink ref="E1538" location="A125239954X" display="A125239954X" xr:uid="{00000000-0004-0000-0000-0000F7050000}"/>
    <hyperlink ref="E1539" location="A125237578V" display="A125237578V" xr:uid="{00000000-0004-0000-0000-0000F8050000}"/>
    <hyperlink ref="E1540" location="A125261338J" display="A125261338J" xr:uid="{00000000-0004-0000-0000-0000F9050000}"/>
    <hyperlink ref="E1541" location="A125249458X" display="A125249458X" xr:uid="{00000000-0004-0000-0000-0000FA050000}"/>
    <hyperlink ref="E1542" location="A125230474X" display="A125230474X" xr:uid="{00000000-0004-0000-0000-0000FB050000}"/>
    <hyperlink ref="E1543" location="A125254234J" display="A125254234J" xr:uid="{00000000-0004-0000-0000-0000FC050000}"/>
    <hyperlink ref="E1544" location="A125242354C" display="A125242354C" xr:uid="{00000000-0004-0000-0000-0000FD050000}"/>
    <hyperlink ref="E1545" location="A125235226C" display="A125235226C" xr:uid="{00000000-0004-0000-0000-0000FE050000}"/>
    <hyperlink ref="E1546" location="A125258986W" display="A125258986W" xr:uid="{00000000-0004-0000-0000-0000FF050000}"/>
    <hyperlink ref="E1547" location="A125247106J" display="A125247106J" xr:uid="{00000000-0004-0000-0000-000000060000}"/>
    <hyperlink ref="E1548" location="A125232850C" display="A125232850C" xr:uid="{00000000-0004-0000-0000-000001060000}"/>
    <hyperlink ref="E1549" location="A125256610L" display="A125256610L" xr:uid="{00000000-0004-0000-0000-000002060000}"/>
    <hyperlink ref="E1550" location="A125244730J" display="A125244730J" xr:uid="{00000000-0004-0000-0000-000003060000}"/>
    <hyperlink ref="E1551" location="A125228098R" display="A125228098R" xr:uid="{00000000-0004-0000-0000-000004060000}"/>
    <hyperlink ref="E1552" location="A125251858A" display="A125251858A" xr:uid="{00000000-0004-0000-0000-000005060000}"/>
    <hyperlink ref="E1553" location="A125239978T" display="A125239978T" xr:uid="{00000000-0004-0000-0000-000006060000}"/>
    <hyperlink ref="E1554" location="A125237602J" display="A125237602J" xr:uid="{00000000-0004-0000-0000-000007060000}"/>
    <hyperlink ref="E1555" location="A125261362J" display="A125261362J" xr:uid="{00000000-0004-0000-0000-000008060000}"/>
    <hyperlink ref="E1556" location="A125249482X" display="A125249482X" xr:uid="{00000000-0004-0000-0000-000009060000}"/>
    <hyperlink ref="E1557" location="A125230478J" display="A125230478J" xr:uid="{00000000-0004-0000-0000-00000A060000}"/>
    <hyperlink ref="E1558" location="A125254238T" display="A125254238T" xr:uid="{00000000-0004-0000-0000-00000B060000}"/>
    <hyperlink ref="E1559" location="A125242358L" display="A125242358L" xr:uid="{00000000-0004-0000-0000-00000C060000}"/>
    <hyperlink ref="E1560" location="A125235230V" display="A125235230V" xr:uid="{00000000-0004-0000-0000-00000D060000}"/>
    <hyperlink ref="E1561" location="A125258990L" display="A125258990L" xr:uid="{00000000-0004-0000-0000-00000E060000}"/>
    <hyperlink ref="E1562" location="A125247110X" display="A125247110X" xr:uid="{00000000-0004-0000-0000-00000F060000}"/>
    <hyperlink ref="E1563" location="A125232854L" display="A125232854L" xr:uid="{00000000-0004-0000-0000-000010060000}"/>
    <hyperlink ref="E1564" location="A125256614W" display="A125256614W" xr:uid="{00000000-0004-0000-0000-000011060000}"/>
    <hyperlink ref="E1565" location="A125244734T" display="A125244734T" xr:uid="{00000000-0004-0000-0000-000012060000}"/>
    <hyperlink ref="E1566" location="A125228102V" display="A125228102V" xr:uid="{00000000-0004-0000-0000-000013060000}"/>
    <hyperlink ref="E1567" location="A125251862T" display="A125251862T" xr:uid="{00000000-0004-0000-0000-000014060000}"/>
    <hyperlink ref="E1568" location="A125239982J" display="A125239982J" xr:uid="{00000000-0004-0000-0000-000015060000}"/>
    <hyperlink ref="E1569" location="A125237606T" display="A125237606T" xr:uid="{00000000-0004-0000-0000-000016060000}"/>
    <hyperlink ref="E1570" location="A125261366T" display="A125261366T" xr:uid="{00000000-0004-0000-0000-000017060000}"/>
    <hyperlink ref="E1571" location="A125249486J" display="A125249486J" xr:uid="{00000000-0004-0000-0000-000018060000}"/>
    <hyperlink ref="E1572" location="A125230454R" display="A125230454R" xr:uid="{00000000-0004-0000-0000-000019060000}"/>
    <hyperlink ref="E1573" location="A125254214X" display="A125254214X" xr:uid="{00000000-0004-0000-0000-00001A060000}"/>
    <hyperlink ref="E1574" location="A125242334V" display="A125242334V" xr:uid="{00000000-0004-0000-0000-00001B060000}"/>
    <hyperlink ref="E1575" location="A125235206V" display="A125235206V" xr:uid="{00000000-0004-0000-0000-00001C060000}"/>
    <hyperlink ref="E1576" location="A125258966L" display="A125258966L" xr:uid="{00000000-0004-0000-0000-00001D060000}"/>
    <hyperlink ref="E1577" location="A125247086K" display="A125247086K" xr:uid="{00000000-0004-0000-0000-00001E060000}"/>
    <hyperlink ref="E1578" location="A125232830V" display="A125232830V" xr:uid="{00000000-0004-0000-0000-00001F060000}"/>
    <hyperlink ref="E1579" location="A125256590R" display="A125256590R" xr:uid="{00000000-0004-0000-0000-000020060000}"/>
    <hyperlink ref="E1580" location="A125244710X" display="A125244710X" xr:uid="{00000000-0004-0000-0000-000021060000}"/>
    <hyperlink ref="E1581" location="A125228078F" display="A125228078F" xr:uid="{00000000-0004-0000-0000-000022060000}"/>
    <hyperlink ref="E1582" location="A125251838T" display="A125251838T" xr:uid="{00000000-0004-0000-0000-000023060000}"/>
    <hyperlink ref="E1583" location="A125239958J" display="A125239958J" xr:uid="{00000000-0004-0000-0000-000024060000}"/>
    <hyperlink ref="E1584" location="A125237582K" display="A125237582K" xr:uid="{00000000-0004-0000-0000-000025060000}"/>
    <hyperlink ref="E1585" location="A125261342X" display="A125261342X" xr:uid="{00000000-0004-0000-0000-000026060000}"/>
    <hyperlink ref="E1586" location="A125249462R" display="A125249462R" xr:uid="{00000000-0004-0000-0000-000027060000}"/>
    <hyperlink ref="E1587" location="A125230458X" display="A125230458X" xr:uid="{00000000-0004-0000-0000-000028060000}"/>
    <hyperlink ref="E1588" location="A125254218J" display="A125254218J" xr:uid="{00000000-0004-0000-0000-000029060000}"/>
    <hyperlink ref="E1589" location="A125242338C" display="A125242338C" xr:uid="{00000000-0004-0000-0000-00002A060000}"/>
    <hyperlink ref="E1590" location="A125235210K" display="A125235210K" xr:uid="{00000000-0004-0000-0000-00002B060000}"/>
    <hyperlink ref="E1591" location="A125258970C" display="A125258970C" xr:uid="{00000000-0004-0000-0000-00002C060000}"/>
    <hyperlink ref="E1592" location="A125247090A" display="A125247090A" xr:uid="{00000000-0004-0000-0000-00002D060000}"/>
    <hyperlink ref="E1593" location="A125232834C" display="A125232834C" xr:uid="{00000000-0004-0000-0000-00002E060000}"/>
    <hyperlink ref="E1594" location="A125256594X" display="A125256594X" xr:uid="{00000000-0004-0000-0000-00002F060000}"/>
    <hyperlink ref="E1595" location="A125244714J" display="A125244714J" xr:uid="{00000000-0004-0000-0000-000030060000}"/>
    <hyperlink ref="E1596" location="A125228082W" display="A125228082W" xr:uid="{00000000-0004-0000-0000-000031060000}"/>
    <hyperlink ref="E1597" location="A125251842J" display="A125251842J" xr:uid="{00000000-0004-0000-0000-000032060000}"/>
    <hyperlink ref="E1598" location="A125239962X" display="A125239962X" xr:uid="{00000000-0004-0000-0000-000033060000}"/>
    <hyperlink ref="E1599" location="A125237586V" display="A125237586V" xr:uid="{00000000-0004-0000-0000-000034060000}"/>
    <hyperlink ref="E1600" location="A125261346J" display="A125261346J" xr:uid="{00000000-0004-0000-0000-000035060000}"/>
    <hyperlink ref="E1601" location="A125249466X" display="A125249466X" xr:uid="{00000000-0004-0000-0000-000036060000}"/>
    <hyperlink ref="E1602" location="A125230462R" display="A125230462R" xr:uid="{00000000-0004-0000-0000-000037060000}"/>
    <hyperlink ref="E1603" location="A125254222X" display="A125254222X" xr:uid="{00000000-0004-0000-0000-000038060000}"/>
    <hyperlink ref="E1604" location="A125242342V" display="A125242342V" xr:uid="{00000000-0004-0000-0000-000039060000}"/>
    <hyperlink ref="E1605" location="A125235214V" display="A125235214V" xr:uid="{00000000-0004-0000-0000-00003A060000}"/>
    <hyperlink ref="E1606" location="A125258974L" display="A125258974L" xr:uid="{00000000-0004-0000-0000-00003B060000}"/>
    <hyperlink ref="E1607" location="A125247094K" display="A125247094K" xr:uid="{00000000-0004-0000-0000-00003C060000}"/>
    <hyperlink ref="E1608" location="A125232838L" display="A125232838L" xr:uid="{00000000-0004-0000-0000-00003D060000}"/>
    <hyperlink ref="E1609" location="A125256598J" display="A125256598J" xr:uid="{00000000-0004-0000-0000-00003E060000}"/>
    <hyperlink ref="E1610" location="A125244718T" display="A125244718T" xr:uid="{00000000-0004-0000-0000-00003F060000}"/>
    <hyperlink ref="E1611" location="A125228086F" display="A125228086F" xr:uid="{00000000-0004-0000-0000-000040060000}"/>
    <hyperlink ref="E1612" location="A125251846T" display="A125251846T" xr:uid="{00000000-0004-0000-0000-000041060000}"/>
    <hyperlink ref="E1613" location="A125239966J" display="A125239966J" xr:uid="{00000000-0004-0000-0000-000042060000}"/>
    <hyperlink ref="E1614" location="A125237590K" display="A125237590K" xr:uid="{00000000-0004-0000-0000-000043060000}"/>
    <hyperlink ref="E1615" location="A125261350X" display="A125261350X" xr:uid="{00000000-0004-0000-0000-000044060000}"/>
    <hyperlink ref="E1616" location="A125249470R" display="A125249470R" xr:uid="{00000000-0004-0000-0000-000045060000}"/>
    <hyperlink ref="E1617" location="A125230446R" display="A125230446R" xr:uid="{00000000-0004-0000-0000-000046060000}"/>
    <hyperlink ref="E1618" location="A125254206X" display="A125254206X" xr:uid="{00000000-0004-0000-0000-000047060000}"/>
    <hyperlink ref="E1619" location="A125242326V" display="A125242326V" xr:uid="{00000000-0004-0000-0000-000048060000}"/>
    <hyperlink ref="E1620" location="A125235198F" display="A125235198F" xr:uid="{00000000-0004-0000-0000-000049060000}"/>
    <hyperlink ref="E1621" location="A125258958L" display="A125258958L" xr:uid="{00000000-0004-0000-0000-00004A060000}"/>
    <hyperlink ref="E1622" location="A125247078K" display="A125247078K" xr:uid="{00000000-0004-0000-0000-00004B060000}"/>
    <hyperlink ref="E1623" location="A125232822V" display="A125232822V" xr:uid="{00000000-0004-0000-0000-00004C060000}"/>
    <hyperlink ref="E1624" location="A125256582R" display="A125256582R" xr:uid="{00000000-0004-0000-0000-00004D060000}"/>
    <hyperlink ref="E1625" location="A125244702X" display="A125244702X" xr:uid="{00000000-0004-0000-0000-00004E060000}"/>
    <hyperlink ref="E1626" location="A125228070L" display="A125228070L" xr:uid="{00000000-0004-0000-0000-00004F060000}"/>
    <hyperlink ref="E1627" location="A125251830X" display="A125251830X" xr:uid="{00000000-0004-0000-0000-000050060000}"/>
    <hyperlink ref="E1628" location="A125239950R" display="A125239950R" xr:uid="{00000000-0004-0000-0000-000051060000}"/>
    <hyperlink ref="E1629" location="A125237574K" display="A125237574K" xr:uid="{00000000-0004-0000-0000-000052060000}"/>
    <hyperlink ref="E1630" location="A125261334X" display="A125261334X" xr:uid="{00000000-0004-0000-0000-000053060000}"/>
    <hyperlink ref="E1631" location="A125249454R" display="A125249454R" xr:uid="{00000000-0004-0000-0000-000054060000}"/>
    <hyperlink ref="E1632" location="A125230482X" display="A125230482X" xr:uid="{00000000-0004-0000-0000-000055060000}"/>
    <hyperlink ref="E1633" location="A125254242J" display="A125254242J" xr:uid="{00000000-0004-0000-0000-000056060000}"/>
    <hyperlink ref="E1634" location="A125242362C" display="A125242362C" xr:uid="{00000000-0004-0000-0000-000057060000}"/>
    <hyperlink ref="E1635" location="A125235234C" display="A125235234C" xr:uid="{00000000-0004-0000-0000-000058060000}"/>
    <hyperlink ref="E1636" location="A125258994W" display="A125258994W" xr:uid="{00000000-0004-0000-0000-000059060000}"/>
    <hyperlink ref="E1637" location="A125247114J" display="A125247114J" xr:uid="{00000000-0004-0000-0000-00005A060000}"/>
    <hyperlink ref="E1638" location="A125232858W" display="A125232858W" xr:uid="{00000000-0004-0000-0000-00005B060000}"/>
    <hyperlink ref="E1639" location="A125256618F" display="A125256618F" xr:uid="{00000000-0004-0000-0000-00005C060000}"/>
    <hyperlink ref="E1640" location="A125244738A" display="A125244738A" xr:uid="{00000000-0004-0000-0000-00005D060000}"/>
    <hyperlink ref="E1641" location="A125228106C" display="A125228106C" xr:uid="{00000000-0004-0000-0000-00005E060000}"/>
    <hyperlink ref="E1642" location="A125251866A" display="A125251866A" xr:uid="{00000000-0004-0000-0000-00005F060000}"/>
    <hyperlink ref="E1643" location="A125239986T" display="A125239986T" xr:uid="{00000000-0004-0000-0000-000060060000}"/>
    <hyperlink ref="E1644" location="A125237610J" display="A125237610J" xr:uid="{00000000-0004-0000-0000-000061060000}"/>
    <hyperlink ref="E1645" location="A125261370J" display="A125261370J" xr:uid="{00000000-0004-0000-0000-000062060000}"/>
    <hyperlink ref="E1646" location="A125249490X" display="A125249490X" xr:uid="{00000000-0004-0000-0000-000063060000}"/>
    <hyperlink ref="E1647" location="A125230466X" display="A125230466X" xr:uid="{00000000-0004-0000-0000-000064060000}"/>
    <hyperlink ref="E1648" location="A125254226J" display="A125254226J" xr:uid="{00000000-0004-0000-0000-000065060000}"/>
    <hyperlink ref="E1649" location="A125242346C" display="A125242346C" xr:uid="{00000000-0004-0000-0000-000066060000}"/>
    <hyperlink ref="E1650" location="A125235218C" display="A125235218C" xr:uid="{00000000-0004-0000-0000-000067060000}"/>
    <hyperlink ref="E1651" location="A125258978W" display="A125258978W" xr:uid="{00000000-0004-0000-0000-000068060000}"/>
    <hyperlink ref="E1652" location="A125247098V" display="A125247098V" xr:uid="{00000000-0004-0000-0000-000069060000}"/>
    <hyperlink ref="E1653" location="A125232842C" display="A125232842C" xr:uid="{00000000-0004-0000-0000-00006A060000}"/>
    <hyperlink ref="E1654" location="A125256602L" display="A125256602L" xr:uid="{00000000-0004-0000-0000-00006B060000}"/>
    <hyperlink ref="E1655" location="A125244722J" display="A125244722J" xr:uid="{00000000-0004-0000-0000-00006C060000}"/>
    <hyperlink ref="E1656" location="A125228090W" display="A125228090W" xr:uid="{00000000-0004-0000-0000-00006D060000}"/>
    <hyperlink ref="E1657" location="A125251850J" display="A125251850J" xr:uid="{00000000-0004-0000-0000-00006E060000}"/>
    <hyperlink ref="E1658" location="A125239970X" display="A125239970X" xr:uid="{00000000-0004-0000-0000-00006F060000}"/>
    <hyperlink ref="E1659" location="A125237594V" display="A125237594V" xr:uid="{00000000-0004-0000-0000-000070060000}"/>
    <hyperlink ref="E1660" location="A125261354J" display="A125261354J" xr:uid="{00000000-0004-0000-0000-000071060000}"/>
    <hyperlink ref="E1661" location="A125249474X" display="A125249474X" xr:uid="{00000000-0004-0000-0000-000072060000}"/>
    <hyperlink ref="E1662" location="A125230266F" display="A125230266F" xr:uid="{00000000-0004-0000-0000-000073060000}"/>
    <hyperlink ref="E1663" location="A125254026R" display="A125254026R" xr:uid="{00000000-0004-0000-0000-000074060000}"/>
    <hyperlink ref="E1664" location="A125242146K" display="A125242146K" xr:uid="{00000000-0004-0000-0000-000075060000}"/>
    <hyperlink ref="E1665" location="A125235018K" display="A125235018K" xr:uid="{00000000-0004-0000-0000-000076060000}"/>
    <hyperlink ref="E1666" location="A125258778C" display="A125258778C" xr:uid="{00000000-0004-0000-0000-000077060000}"/>
    <hyperlink ref="E1667" location="A125246898X" display="A125246898X" xr:uid="{00000000-0004-0000-0000-000078060000}"/>
    <hyperlink ref="E1668" location="A125232642K" display="A125232642K" xr:uid="{00000000-0004-0000-0000-000079060000}"/>
    <hyperlink ref="E1669" location="A125256402V" display="A125256402V" xr:uid="{00000000-0004-0000-0000-00007A060000}"/>
    <hyperlink ref="E1670" location="A125244522R" display="A125244522R" xr:uid="{00000000-0004-0000-0000-00007B060000}"/>
    <hyperlink ref="E1671" location="A125227890A" display="A125227890A" xr:uid="{00000000-0004-0000-0000-00007C060000}"/>
    <hyperlink ref="E1672" location="A125251650R" display="A125251650R" xr:uid="{00000000-0004-0000-0000-00007D060000}"/>
    <hyperlink ref="E1673" location="A125239770F" display="A125239770F" xr:uid="{00000000-0004-0000-0000-00007E060000}"/>
    <hyperlink ref="E1674" location="A125237394A" display="A125237394A" xr:uid="{00000000-0004-0000-0000-00007F060000}"/>
    <hyperlink ref="E1675" location="A125261154R" display="A125261154R" xr:uid="{00000000-0004-0000-0000-000080060000}"/>
    <hyperlink ref="E1676" location="A125249274F" display="A125249274F" xr:uid="{00000000-0004-0000-0000-000081060000}"/>
    <hyperlink ref="E1677" location="A125230250L" display="A125230250L" xr:uid="{00000000-0004-0000-0000-000082060000}"/>
    <hyperlink ref="E1678" location="A125254010W" display="A125254010W" xr:uid="{00000000-0004-0000-0000-000083060000}"/>
    <hyperlink ref="E1679" location="A125242130T" display="A125242130T" xr:uid="{00000000-0004-0000-0000-000084060000}"/>
    <hyperlink ref="E1680" location="A125235002T" display="A125235002T" xr:uid="{00000000-0004-0000-0000-000085060000}"/>
    <hyperlink ref="E1681" location="A125258762K" display="A125258762K" xr:uid="{00000000-0004-0000-0000-000086060000}"/>
    <hyperlink ref="E1682" location="A125246882F" display="A125246882F" xr:uid="{00000000-0004-0000-0000-000087060000}"/>
    <hyperlink ref="E1683" location="A125232626K" display="A125232626K" xr:uid="{00000000-0004-0000-0000-000088060000}"/>
    <hyperlink ref="E1684" location="A125256386F" display="A125256386F" xr:uid="{00000000-0004-0000-0000-000089060000}"/>
    <hyperlink ref="E1685" location="A125244506R" display="A125244506R" xr:uid="{00000000-0004-0000-0000-00008A060000}"/>
    <hyperlink ref="E1686" location="A125227874A" display="A125227874A" xr:uid="{00000000-0004-0000-0000-00008B060000}"/>
    <hyperlink ref="E1687" location="A125251634R" display="A125251634R" xr:uid="{00000000-0004-0000-0000-00008C060000}"/>
    <hyperlink ref="E1688" location="A125239754F" display="A125239754F" xr:uid="{00000000-0004-0000-0000-00008D060000}"/>
    <hyperlink ref="E1689" location="A125237378A" display="A125237378A" xr:uid="{00000000-0004-0000-0000-00008E060000}"/>
    <hyperlink ref="E1690" location="A125261138R" display="A125261138R" xr:uid="{00000000-0004-0000-0000-00008F060000}"/>
    <hyperlink ref="E1691" location="A125249258F" display="A125249258F" xr:uid="{00000000-0004-0000-0000-000090060000}"/>
    <hyperlink ref="E1692" location="A125230230C" display="A125230230C" xr:uid="{00000000-0004-0000-0000-000091060000}"/>
    <hyperlink ref="E1693" location="A125253990W" display="A125253990W" xr:uid="{00000000-0004-0000-0000-000092060000}"/>
    <hyperlink ref="E1694" location="A125242110J" display="A125242110J" xr:uid="{00000000-0004-0000-0000-000093060000}"/>
    <hyperlink ref="E1695" location="A125234982T" display="A125234982T" xr:uid="{00000000-0004-0000-0000-000094060000}"/>
    <hyperlink ref="E1696" location="A125258742A" display="A125258742A" xr:uid="{00000000-0004-0000-0000-000095060000}"/>
    <hyperlink ref="E1697" location="A125246862W" display="A125246862W" xr:uid="{00000000-0004-0000-0000-000096060000}"/>
    <hyperlink ref="E1698" location="A125232606A" display="A125232606A" xr:uid="{00000000-0004-0000-0000-000097060000}"/>
    <hyperlink ref="E1699" location="A125256366W" display="A125256366W" xr:uid="{00000000-0004-0000-0000-000098060000}"/>
    <hyperlink ref="E1700" location="A125244486T" display="A125244486T" xr:uid="{00000000-0004-0000-0000-000099060000}"/>
    <hyperlink ref="E1701" location="A125227854T" display="A125227854T" xr:uid="{00000000-0004-0000-0000-00009A060000}"/>
    <hyperlink ref="E1702" location="A125251614F" display="A125251614F" xr:uid="{00000000-0004-0000-0000-00009B060000}"/>
    <hyperlink ref="E1703" location="A125239734W" display="A125239734W" xr:uid="{00000000-0004-0000-0000-00009C060000}"/>
    <hyperlink ref="E1704" location="A125237358T" display="A125237358T" xr:uid="{00000000-0004-0000-0000-00009D060000}"/>
    <hyperlink ref="E1705" location="A125261118F" display="A125261118F" xr:uid="{00000000-0004-0000-0000-00009E060000}"/>
    <hyperlink ref="E1706" location="A125249238W" display="A125249238W" xr:uid="{00000000-0004-0000-0000-00009F060000}"/>
    <hyperlink ref="E1707" location="A125230254W" display="A125230254W" xr:uid="{00000000-0004-0000-0000-0000A0060000}"/>
    <hyperlink ref="E1708" location="A125254014F" display="A125254014F" xr:uid="{00000000-0004-0000-0000-0000A1060000}"/>
    <hyperlink ref="E1709" location="A125242134A" display="A125242134A" xr:uid="{00000000-0004-0000-0000-0000A2060000}"/>
    <hyperlink ref="E1710" location="A125235006A" display="A125235006A" xr:uid="{00000000-0004-0000-0000-0000A3060000}"/>
    <hyperlink ref="E1711" location="A125258766V" display="A125258766V" xr:uid="{00000000-0004-0000-0000-0000A4060000}"/>
    <hyperlink ref="E1712" location="A125246886R" display="A125246886R" xr:uid="{00000000-0004-0000-0000-0000A5060000}"/>
    <hyperlink ref="E1713" location="A125232630A" display="A125232630A" xr:uid="{00000000-0004-0000-0000-0000A6060000}"/>
    <hyperlink ref="E1714" location="A125256390W" display="A125256390W" xr:uid="{00000000-0004-0000-0000-0000A7060000}"/>
    <hyperlink ref="E1715" location="A125244510F" display="A125244510F" xr:uid="{00000000-0004-0000-0000-0000A8060000}"/>
    <hyperlink ref="E1716" location="A125227878K" display="A125227878K" xr:uid="{00000000-0004-0000-0000-0000A9060000}"/>
    <hyperlink ref="E1717" location="A125251638X" display="A125251638X" xr:uid="{00000000-0004-0000-0000-0000AA060000}"/>
    <hyperlink ref="E1718" location="A125239758R" display="A125239758R" xr:uid="{00000000-0004-0000-0000-0000AB060000}"/>
    <hyperlink ref="E1719" location="A125237382T" display="A125237382T" xr:uid="{00000000-0004-0000-0000-0000AC060000}"/>
    <hyperlink ref="E1720" location="A125261142F" display="A125261142F" xr:uid="{00000000-0004-0000-0000-0000AD060000}"/>
    <hyperlink ref="E1721" location="A125249262W" display="A125249262W" xr:uid="{00000000-0004-0000-0000-0000AE060000}"/>
    <hyperlink ref="E1722" location="A125230258F" display="A125230258F" xr:uid="{00000000-0004-0000-0000-0000AF060000}"/>
    <hyperlink ref="E1723" location="A125254018R" display="A125254018R" xr:uid="{00000000-0004-0000-0000-0000B0060000}"/>
    <hyperlink ref="E1724" location="A125242138K" display="A125242138K" xr:uid="{00000000-0004-0000-0000-0000B1060000}"/>
    <hyperlink ref="E1725" location="A125235010T" display="A125235010T" xr:uid="{00000000-0004-0000-0000-0000B2060000}"/>
    <hyperlink ref="E1726" location="A125258770K" display="A125258770K" xr:uid="{00000000-0004-0000-0000-0000B3060000}"/>
    <hyperlink ref="E1727" location="A125246890F" display="A125246890F" xr:uid="{00000000-0004-0000-0000-0000B4060000}"/>
    <hyperlink ref="E1728" location="A125232634K" display="A125232634K" xr:uid="{00000000-0004-0000-0000-0000B5060000}"/>
    <hyperlink ref="E1729" location="A125256394F" display="A125256394F" xr:uid="{00000000-0004-0000-0000-0000B6060000}"/>
    <hyperlink ref="E1730" location="A125244514R" display="A125244514R" xr:uid="{00000000-0004-0000-0000-0000B7060000}"/>
    <hyperlink ref="E1731" location="A125227882A" display="A125227882A" xr:uid="{00000000-0004-0000-0000-0000B8060000}"/>
    <hyperlink ref="E1732" location="A125251642R" display="A125251642R" xr:uid="{00000000-0004-0000-0000-0000B9060000}"/>
    <hyperlink ref="E1733" location="A125239762F" display="A125239762F" xr:uid="{00000000-0004-0000-0000-0000BA060000}"/>
    <hyperlink ref="E1734" location="A125237386A" display="A125237386A" xr:uid="{00000000-0004-0000-0000-0000BB060000}"/>
    <hyperlink ref="E1735" location="A125261146R" display="A125261146R" xr:uid="{00000000-0004-0000-0000-0000BC060000}"/>
    <hyperlink ref="E1736" location="A125249266F" display="A125249266F" xr:uid="{00000000-0004-0000-0000-0000BD060000}"/>
    <hyperlink ref="E1737" location="A125230234L" display="A125230234L" xr:uid="{00000000-0004-0000-0000-0000BE060000}"/>
    <hyperlink ref="E1738" location="A125253994F" display="A125253994F" xr:uid="{00000000-0004-0000-0000-0000BF060000}"/>
    <hyperlink ref="E1739" location="A125242114T" display="A125242114T" xr:uid="{00000000-0004-0000-0000-0000C0060000}"/>
    <hyperlink ref="E1740" location="A125234986A" display="A125234986A" xr:uid="{00000000-0004-0000-0000-0000C1060000}"/>
    <hyperlink ref="E1741" location="A125258746K" display="A125258746K" xr:uid="{00000000-0004-0000-0000-0000C2060000}"/>
    <hyperlink ref="E1742" location="A125246866F" display="A125246866F" xr:uid="{00000000-0004-0000-0000-0000C3060000}"/>
    <hyperlink ref="E1743" location="A125232610T" display="A125232610T" xr:uid="{00000000-0004-0000-0000-0000C4060000}"/>
    <hyperlink ref="E1744" location="A125256370L" display="A125256370L" xr:uid="{00000000-0004-0000-0000-0000C5060000}"/>
    <hyperlink ref="E1745" location="A125244490J" display="A125244490J" xr:uid="{00000000-0004-0000-0000-0000C6060000}"/>
    <hyperlink ref="E1746" location="A125227858A" display="A125227858A" xr:uid="{00000000-0004-0000-0000-0000C7060000}"/>
    <hyperlink ref="E1747" location="A125251618R" display="A125251618R" xr:uid="{00000000-0004-0000-0000-0000C8060000}"/>
    <hyperlink ref="E1748" location="A125239738F" display="A125239738F" xr:uid="{00000000-0004-0000-0000-0000C9060000}"/>
    <hyperlink ref="E1749" location="A125237362J" display="A125237362J" xr:uid="{00000000-0004-0000-0000-0000CA060000}"/>
    <hyperlink ref="E1750" location="A125261122W" display="A125261122W" xr:uid="{00000000-0004-0000-0000-0000CB060000}"/>
    <hyperlink ref="E1751" location="A125249242L" display="A125249242L" xr:uid="{00000000-0004-0000-0000-0000CC060000}"/>
    <hyperlink ref="E1752" location="A125230238W" display="A125230238W" xr:uid="{00000000-0004-0000-0000-0000CD060000}"/>
    <hyperlink ref="E1753" location="A125253998R" display="A125253998R" xr:uid="{00000000-0004-0000-0000-0000CE060000}"/>
    <hyperlink ref="E1754" location="A125242118A" display="A125242118A" xr:uid="{00000000-0004-0000-0000-0000CF060000}"/>
    <hyperlink ref="E1755" location="A125234990T" display="A125234990T" xr:uid="{00000000-0004-0000-0000-0000D0060000}"/>
    <hyperlink ref="E1756" location="A125258750A" display="A125258750A" xr:uid="{00000000-0004-0000-0000-0000D1060000}"/>
    <hyperlink ref="E1757" location="A125246870W" display="A125246870W" xr:uid="{00000000-0004-0000-0000-0000D2060000}"/>
    <hyperlink ref="E1758" location="A125232614A" display="A125232614A" xr:uid="{00000000-0004-0000-0000-0000D3060000}"/>
    <hyperlink ref="E1759" location="A125256374W" display="A125256374W" xr:uid="{00000000-0004-0000-0000-0000D4060000}"/>
    <hyperlink ref="E1760" location="A125244494T" display="A125244494T" xr:uid="{00000000-0004-0000-0000-0000D5060000}"/>
    <hyperlink ref="E1761" location="A125227862T" display="A125227862T" xr:uid="{00000000-0004-0000-0000-0000D6060000}"/>
    <hyperlink ref="E1762" location="A125251622F" display="A125251622F" xr:uid="{00000000-0004-0000-0000-0000D7060000}"/>
    <hyperlink ref="E1763" location="A125239742W" display="A125239742W" xr:uid="{00000000-0004-0000-0000-0000D8060000}"/>
    <hyperlink ref="E1764" location="A125237366T" display="A125237366T" xr:uid="{00000000-0004-0000-0000-0000D9060000}"/>
    <hyperlink ref="E1765" location="A125261126F" display="A125261126F" xr:uid="{00000000-0004-0000-0000-0000DA060000}"/>
    <hyperlink ref="E1766" location="A125249246W" display="A125249246W" xr:uid="{00000000-0004-0000-0000-0000DB060000}"/>
    <hyperlink ref="E1767" location="A125230242L" display="A125230242L" xr:uid="{00000000-0004-0000-0000-0000DC060000}"/>
    <hyperlink ref="E1768" location="A125254002W" display="A125254002W" xr:uid="{00000000-0004-0000-0000-0000DD060000}"/>
    <hyperlink ref="E1769" location="A125242122T" display="A125242122T" xr:uid="{00000000-0004-0000-0000-0000DE060000}"/>
    <hyperlink ref="E1770" location="A125234994A" display="A125234994A" xr:uid="{00000000-0004-0000-0000-0000DF060000}"/>
    <hyperlink ref="E1771" location="A125258754K" display="A125258754K" xr:uid="{00000000-0004-0000-0000-0000E0060000}"/>
    <hyperlink ref="E1772" location="A125246874F" display="A125246874F" xr:uid="{00000000-0004-0000-0000-0000E1060000}"/>
    <hyperlink ref="E1773" location="A125232618K" display="A125232618K" xr:uid="{00000000-0004-0000-0000-0000E2060000}"/>
    <hyperlink ref="E1774" location="A125256378F" display="A125256378F" xr:uid="{00000000-0004-0000-0000-0000E3060000}"/>
    <hyperlink ref="E1775" location="A125244498A" display="A125244498A" xr:uid="{00000000-0004-0000-0000-0000E4060000}"/>
    <hyperlink ref="E1776" location="A125227866A" display="A125227866A" xr:uid="{00000000-0004-0000-0000-0000E5060000}"/>
    <hyperlink ref="E1777" location="A125251626R" display="A125251626R" xr:uid="{00000000-0004-0000-0000-0000E6060000}"/>
    <hyperlink ref="E1778" location="A125239746F" display="A125239746F" xr:uid="{00000000-0004-0000-0000-0000E7060000}"/>
    <hyperlink ref="E1779" location="A125237370J" display="A125237370J" xr:uid="{00000000-0004-0000-0000-0000E8060000}"/>
    <hyperlink ref="E1780" location="A125261130W" display="A125261130W" xr:uid="{00000000-0004-0000-0000-0000E9060000}"/>
    <hyperlink ref="E1781" location="A125249250L" display="A125249250L" xr:uid="{00000000-0004-0000-0000-0000EA060000}"/>
    <hyperlink ref="E1782" location="A125230226L" display="A125230226L" xr:uid="{00000000-0004-0000-0000-0000EB060000}"/>
    <hyperlink ref="E1783" location="A125253986F" display="A125253986F" xr:uid="{00000000-0004-0000-0000-0000EC060000}"/>
    <hyperlink ref="E1784" location="A125242106T" display="A125242106T" xr:uid="{00000000-0004-0000-0000-0000ED060000}"/>
    <hyperlink ref="E1785" location="A125234978A" display="A125234978A" xr:uid="{00000000-0004-0000-0000-0000EE060000}"/>
    <hyperlink ref="E1786" location="A125258738K" display="A125258738K" xr:uid="{00000000-0004-0000-0000-0000EF060000}"/>
    <hyperlink ref="E1787" location="A125246858F" display="A125246858F" xr:uid="{00000000-0004-0000-0000-0000F0060000}"/>
    <hyperlink ref="E1788" location="A125232602T" display="A125232602T" xr:uid="{00000000-0004-0000-0000-0000F1060000}"/>
    <hyperlink ref="E1789" location="A125256362L" display="A125256362L" xr:uid="{00000000-0004-0000-0000-0000F2060000}"/>
    <hyperlink ref="E1790" location="A125244482J" display="A125244482J" xr:uid="{00000000-0004-0000-0000-0000F3060000}"/>
    <hyperlink ref="E1791" location="A125227850J" display="A125227850J" xr:uid="{00000000-0004-0000-0000-0000F4060000}"/>
    <hyperlink ref="E1792" location="A125251610W" display="A125251610W" xr:uid="{00000000-0004-0000-0000-0000F5060000}"/>
    <hyperlink ref="E1793" location="A125239730L" display="A125239730L" xr:uid="{00000000-0004-0000-0000-0000F6060000}"/>
    <hyperlink ref="E1794" location="A125237354J" display="A125237354J" xr:uid="{00000000-0004-0000-0000-0000F7060000}"/>
    <hyperlink ref="E1795" location="A125261114W" display="A125261114W" xr:uid="{00000000-0004-0000-0000-0000F8060000}"/>
    <hyperlink ref="E1796" location="A125249234L" display="A125249234L" xr:uid="{00000000-0004-0000-0000-0000F9060000}"/>
    <hyperlink ref="E1797" location="A125230262W" display="A125230262W" xr:uid="{00000000-0004-0000-0000-0000FA060000}"/>
    <hyperlink ref="E1798" location="A125254022F" display="A125254022F" xr:uid="{00000000-0004-0000-0000-0000FB060000}"/>
    <hyperlink ref="E1799" location="A125242142A" display="A125242142A" xr:uid="{00000000-0004-0000-0000-0000FC060000}"/>
    <hyperlink ref="E1800" location="A125235014A" display="A125235014A" xr:uid="{00000000-0004-0000-0000-0000FD060000}"/>
    <hyperlink ref="E1801" location="A125258774V" display="A125258774V" xr:uid="{00000000-0004-0000-0000-0000FE060000}"/>
    <hyperlink ref="E1802" location="A125246894R" display="A125246894R" xr:uid="{00000000-0004-0000-0000-0000FF060000}"/>
    <hyperlink ref="E1803" location="A125232638V" display="A125232638V" xr:uid="{00000000-0004-0000-0000-000000070000}"/>
    <hyperlink ref="E1804" location="A125256398R" display="A125256398R" xr:uid="{00000000-0004-0000-0000-000001070000}"/>
    <hyperlink ref="E1805" location="A125244518X" display="A125244518X" xr:uid="{00000000-0004-0000-0000-000002070000}"/>
    <hyperlink ref="E1806" location="A125227886K" display="A125227886K" xr:uid="{00000000-0004-0000-0000-000003070000}"/>
    <hyperlink ref="E1807" location="A125251646X" display="A125251646X" xr:uid="{00000000-0004-0000-0000-000004070000}"/>
    <hyperlink ref="E1808" location="A125239766R" display="A125239766R" xr:uid="{00000000-0004-0000-0000-000005070000}"/>
    <hyperlink ref="E1809" location="A125237390T" display="A125237390T" xr:uid="{00000000-0004-0000-0000-000006070000}"/>
    <hyperlink ref="E1810" location="A125261150F" display="A125261150F" xr:uid="{00000000-0004-0000-0000-000007070000}"/>
    <hyperlink ref="E1811" location="A125249270W" display="A125249270W" xr:uid="{00000000-0004-0000-0000-000008070000}"/>
    <hyperlink ref="E1812" location="A125230246W" display="A125230246W" xr:uid="{00000000-0004-0000-0000-000009070000}"/>
    <hyperlink ref="E1813" location="A125254006F" display="A125254006F" xr:uid="{00000000-0004-0000-0000-00000A070000}"/>
    <hyperlink ref="E1814" location="A125242126A" display="A125242126A" xr:uid="{00000000-0004-0000-0000-00000B070000}"/>
    <hyperlink ref="E1815" location="A125234998K" display="A125234998K" xr:uid="{00000000-0004-0000-0000-00000C070000}"/>
    <hyperlink ref="E1816" location="A125258758V" display="A125258758V" xr:uid="{00000000-0004-0000-0000-00000D070000}"/>
    <hyperlink ref="E1817" location="A125246878R" display="A125246878R" xr:uid="{00000000-0004-0000-0000-00000E070000}"/>
    <hyperlink ref="E1818" location="A125232622A" display="A125232622A" xr:uid="{00000000-0004-0000-0000-00000F070000}"/>
    <hyperlink ref="E1819" location="A125256382W" display="A125256382W" xr:uid="{00000000-0004-0000-0000-000010070000}"/>
    <hyperlink ref="E1820" location="A125244502F" display="A125244502F" xr:uid="{00000000-0004-0000-0000-000011070000}"/>
    <hyperlink ref="E1821" location="A125227870T" display="A125227870T" xr:uid="{00000000-0004-0000-0000-000012070000}"/>
    <hyperlink ref="E1822" location="A125251630F" display="A125251630F" xr:uid="{00000000-0004-0000-0000-000013070000}"/>
    <hyperlink ref="E1823" location="A125239750W" display="A125239750W" xr:uid="{00000000-0004-0000-0000-000014070000}"/>
    <hyperlink ref="E1824" location="A125237374T" display="A125237374T" xr:uid="{00000000-0004-0000-0000-000015070000}"/>
    <hyperlink ref="E1825" location="A125261134F" display="A125261134F" xr:uid="{00000000-0004-0000-0000-000016070000}"/>
    <hyperlink ref="E1826" location="A125249254W" display="A125249254W" xr:uid="{00000000-0004-0000-0000-000017070000}"/>
    <hyperlink ref="E1827" location="A125230310C" display="A125230310C" xr:uid="{00000000-0004-0000-0000-000018070000}"/>
    <hyperlink ref="E1828" location="A125254070X" display="A125254070X" xr:uid="{00000000-0004-0000-0000-000019070000}"/>
    <hyperlink ref="E1829" location="A125242190V" display="A125242190V" xr:uid="{00000000-0004-0000-0000-00001A070000}"/>
    <hyperlink ref="E1830" location="A125235062V" display="A125235062V" xr:uid="{00000000-0004-0000-0000-00001B070000}"/>
    <hyperlink ref="E1831" location="A125258822A" display="A125258822A" xr:uid="{00000000-0004-0000-0000-00001C070000}"/>
    <hyperlink ref="E1832" location="A125246942W" display="A125246942W" xr:uid="{00000000-0004-0000-0000-00001D070000}"/>
    <hyperlink ref="E1833" location="A125232686L" display="A125232686L" xr:uid="{00000000-0004-0000-0000-00001E070000}"/>
    <hyperlink ref="E1834" location="A125256446W" display="A125256446W" xr:uid="{00000000-0004-0000-0000-00001F070000}"/>
    <hyperlink ref="E1835" location="A125244566T" display="A125244566T" xr:uid="{00000000-0004-0000-0000-000020070000}"/>
    <hyperlink ref="E1836" location="A125227934T" display="A125227934T" xr:uid="{00000000-0004-0000-0000-000021070000}"/>
    <hyperlink ref="E1837" location="A125251694T" display="A125251694T" xr:uid="{00000000-0004-0000-0000-000022070000}"/>
    <hyperlink ref="E1838" location="A125239814W" display="A125239814W" xr:uid="{00000000-0004-0000-0000-000023070000}"/>
    <hyperlink ref="E1839" location="A125237438T" display="A125237438T" xr:uid="{00000000-0004-0000-0000-000024070000}"/>
    <hyperlink ref="E1840" location="A125261198T" display="A125261198T" xr:uid="{00000000-0004-0000-0000-000025070000}"/>
    <hyperlink ref="E1841" location="A125249318W" display="A125249318W" xr:uid="{00000000-0004-0000-0000-000026070000}"/>
    <hyperlink ref="E1842" location="A125230294R" display="A125230294R" xr:uid="{00000000-0004-0000-0000-000027070000}"/>
    <hyperlink ref="E1843" location="A125254054X" display="A125254054X" xr:uid="{00000000-0004-0000-0000-000028070000}"/>
    <hyperlink ref="E1844" location="A125242174V" display="A125242174V" xr:uid="{00000000-0004-0000-0000-000029070000}"/>
    <hyperlink ref="E1845" location="A125235046V" display="A125235046V" xr:uid="{00000000-0004-0000-0000-00002A070000}"/>
    <hyperlink ref="E1846" location="A125258806A" display="A125258806A" xr:uid="{00000000-0004-0000-0000-00002B070000}"/>
    <hyperlink ref="E1847" location="A125246926W" display="A125246926W" xr:uid="{00000000-0004-0000-0000-00002C070000}"/>
    <hyperlink ref="E1848" location="A125232670V" display="A125232670V" xr:uid="{00000000-0004-0000-0000-00002D070000}"/>
    <hyperlink ref="E1849" location="A125256430C" display="A125256430C" xr:uid="{00000000-0004-0000-0000-00002E070000}"/>
    <hyperlink ref="E1850" location="A125244550X" display="A125244550X" xr:uid="{00000000-0004-0000-0000-00002F070000}"/>
    <hyperlink ref="E1851" location="A125227918T" display="A125227918T" xr:uid="{00000000-0004-0000-0000-000030070000}"/>
    <hyperlink ref="E1852" location="A125251678T" display="A125251678T" xr:uid="{00000000-0004-0000-0000-000031070000}"/>
    <hyperlink ref="E1853" location="A125239798J" display="A125239798J" xr:uid="{00000000-0004-0000-0000-000032070000}"/>
    <hyperlink ref="E1854" location="A125237422X" display="A125237422X" xr:uid="{00000000-0004-0000-0000-000033070000}"/>
    <hyperlink ref="E1855" location="A125261182X" display="A125261182X" xr:uid="{00000000-0004-0000-0000-000034070000}"/>
    <hyperlink ref="E1856" location="A125249302C" display="A125249302C" xr:uid="{00000000-0004-0000-0000-000035070000}"/>
    <hyperlink ref="E1857" location="A125230274F" display="A125230274F" xr:uid="{00000000-0004-0000-0000-000036070000}"/>
    <hyperlink ref="E1858" location="A125254034R" display="A125254034R" xr:uid="{00000000-0004-0000-0000-000037070000}"/>
    <hyperlink ref="E1859" location="A125242154K" display="A125242154K" xr:uid="{00000000-0004-0000-0000-000038070000}"/>
    <hyperlink ref="E1860" location="A125235026K" display="A125235026K" xr:uid="{00000000-0004-0000-0000-000039070000}"/>
    <hyperlink ref="E1861" location="A125258786C" display="A125258786C" xr:uid="{00000000-0004-0000-0000-00003A070000}"/>
    <hyperlink ref="E1862" location="A125246906L" display="A125246906L" xr:uid="{00000000-0004-0000-0000-00003B070000}"/>
    <hyperlink ref="E1863" location="A125232650K" display="A125232650K" xr:uid="{00000000-0004-0000-0000-00003C070000}"/>
    <hyperlink ref="E1864" location="A125256410V" display="A125256410V" xr:uid="{00000000-0004-0000-0000-00003D070000}"/>
    <hyperlink ref="E1865" location="A125244530R" display="A125244530R" xr:uid="{00000000-0004-0000-0000-00003E070000}"/>
    <hyperlink ref="E1866" location="A125227898V" display="A125227898V" xr:uid="{00000000-0004-0000-0000-00003F070000}"/>
    <hyperlink ref="E1867" location="A125251658J" display="A125251658J" xr:uid="{00000000-0004-0000-0000-000040070000}"/>
    <hyperlink ref="E1868" location="A125239778X" display="A125239778X" xr:uid="{00000000-0004-0000-0000-000041070000}"/>
    <hyperlink ref="E1869" location="A125237402R" display="A125237402R" xr:uid="{00000000-0004-0000-0000-000042070000}"/>
    <hyperlink ref="E1870" location="A125261162R" display="A125261162R" xr:uid="{00000000-0004-0000-0000-000043070000}"/>
    <hyperlink ref="E1871" location="A125249282F" display="A125249282F" xr:uid="{00000000-0004-0000-0000-000044070000}"/>
    <hyperlink ref="E1872" location="A125230298X" display="A125230298X" xr:uid="{00000000-0004-0000-0000-000045070000}"/>
    <hyperlink ref="E1873" location="A125254058J" display="A125254058J" xr:uid="{00000000-0004-0000-0000-000046070000}"/>
    <hyperlink ref="E1874" location="A125242178C" display="A125242178C" xr:uid="{00000000-0004-0000-0000-000047070000}"/>
    <hyperlink ref="E1875" location="A125235050K" display="A125235050K" xr:uid="{00000000-0004-0000-0000-000048070000}"/>
    <hyperlink ref="E1876" location="A125258810T" display="A125258810T" xr:uid="{00000000-0004-0000-0000-000049070000}"/>
    <hyperlink ref="E1877" location="A125246930L" display="A125246930L" xr:uid="{00000000-0004-0000-0000-00004A070000}"/>
    <hyperlink ref="E1878" location="A125232674C" display="A125232674C" xr:uid="{00000000-0004-0000-0000-00004B070000}"/>
    <hyperlink ref="E1879" location="A125256434L" display="A125256434L" xr:uid="{00000000-0004-0000-0000-00004C070000}"/>
    <hyperlink ref="E1880" location="A125244554J" display="A125244554J" xr:uid="{00000000-0004-0000-0000-00004D070000}"/>
    <hyperlink ref="E1881" location="A125227922J" display="A125227922J" xr:uid="{00000000-0004-0000-0000-00004E070000}"/>
    <hyperlink ref="E1882" location="A125251682J" display="A125251682J" xr:uid="{00000000-0004-0000-0000-00004F070000}"/>
    <hyperlink ref="E1883" location="A125239802L" display="A125239802L" xr:uid="{00000000-0004-0000-0000-000050070000}"/>
    <hyperlink ref="E1884" location="A125237426J" display="A125237426J" xr:uid="{00000000-0004-0000-0000-000051070000}"/>
    <hyperlink ref="E1885" location="A125261186J" display="A125261186J" xr:uid="{00000000-0004-0000-0000-000052070000}"/>
    <hyperlink ref="E1886" location="A125249306L" display="A125249306L" xr:uid="{00000000-0004-0000-0000-000053070000}"/>
    <hyperlink ref="E1887" location="A125230302C" display="A125230302C" xr:uid="{00000000-0004-0000-0000-000054070000}"/>
    <hyperlink ref="E1888" location="A125254062X" display="A125254062X" xr:uid="{00000000-0004-0000-0000-000055070000}"/>
    <hyperlink ref="E1889" location="A125242182V" display="A125242182V" xr:uid="{00000000-0004-0000-0000-000056070000}"/>
    <hyperlink ref="E1890" location="A125235054V" display="A125235054V" xr:uid="{00000000-0004-0000-0000-000057070000}"/>
    <hyperlink ref="E1891" location="A125258814A" display="A125258814A" xr:uid="{00000000-0004-0000-0000-000058070000}"/>
    <hyperlink ref="E1892" location="A125246934W" display="A125246934W" xr:uid="{00000000-0004-0000-0000-000059070000}"/>
    <hyperlink ref="E1893" location="A125232678L" display="A125232678L" xr:uid="{00000000-0004-0000-0000-00005A070000}"/>
    <hyperlink ref="E1894" location="A125256438W" display="A125256438W" xr:uid="{00000000-0004-0000-0000-00005B070000}"/>
    <hyperlink ref="E1895" location="A125244558T" display="A125244558T" xr:uid="{00000000-0004-0000-0000-00005C070000}"/>
    <hyperlink ref="E1896" location="A125227926T" display="A125227926T" xr:uid="{00000000-0004-0000-0000-00005D070000}"/>
    <hyperlink ref="E1897" location="A125251686T" display="A125251686T" xr:uid="{00000000-0004-0000-0000-00005E070000}"/>
    <hyperlink ref="E1898" location="A125239806W" display="A125239806W" xr:uid="{00000000-0004-0000-0000-00005F070000}"/>
    <hyperlink ref="E1899" location="A125237430X" display="A125237430X" xr:uid="{00000000-0004-0000-0000-000060070000}"/>
    <hyperlink ref="E1900" location="A125261190X" display="A125261190X" xr:uid="{00000000-0004-0000-0000-000061070000}"/>
    <hyperlink ref="E1901" location="A125249310C" display="A125249310C" xr:uid="{00000000-0004-0000-0000-000062070000}"/>
    <hyperlink ref="E1902" location="A125230278R" display="A125230278R" xr:uid="{00000000-0004-0000-0000-000063070000}"/>
    <hyperlink ref="E1903" location="A125254038X" display="A125254038X" xr:uid="{00000000-0004-0000-0000-000064070000}"/>
    <hyperlink ref="E1904" location="A125242158V" display="A125242158V" xr:uid="{00000000-0004-0000-0000-000065070000}"/>
    <hyperlink ref="E1905" location="A125235030A" display="A125235030A" xr:uid="{00000000-0004-0000-0000-000066070000}"/>
    <hyperlink ref="E1906" location="A125258790V" display="A125258790V" xr:uid="{00000000-0004-0000-0000-000067070000}"/>
    <hyperlink ref="E1907" location="A125246910C" display="A125246910C" xr:uid="{00000000-0004-0000-0000-000068070000}"/>
    <hyperlink ref="E1908" location="A125232654V" display="A125232654V" xr:uid="{00000000-0004-0000-0000-000069070000}"/>
    <hyperlink ref="E1909" location="A125256414C" display="A125256414C" xr:uid="{00000000-0004-0000-0000-00006A070000}"/>
    <hyperlink ref="E1910" location="A125244534X" display="A125244534X" xr:uid="{00000000-0004-0000-0000-00006B070000}"/>
    <hyperlink ref="E1911" location="A125227902X" display="A125227902X" xr:uid="{00000000-0004-0000-0000-00006C070000}"/>
    <hyperlink ref="E1912" location="A125251662X" display="A125251662X" xr:uid="{00000000-0004-0000-0000-00006D070000}"/>
    <hyperlink ref="E1913" location="A125239782R" display="A125239782R" xr:uid="{00000000-0004-0000-0000-00006E070000}"/>
    <hyperlink ref="E1914" location="A125237406X" display="A125237406X" xr:uid="{00000000-0004-0000-0000-00006F070000}"/>
    <hyperlink ref="E1915" location="A125261166X" display="A125261166X" xr:uid="{00000000-0004-0000-0000-000070070000}"/>
    <hyperlink ref="E1916" location="A125249286R" display="A125249286R" xr:uid="{00000000-0004-0000-0000-000071070000}"/>
    <hyperlink ref="E1917" location="A125230282F" display="A125230282F" xr:uid="{00000000-0004-0000-0000-000072070000}"/>
    <hyperlink ref="E1918" location="A125254042R" display="A125254042R" xr:uid="{00000000-0004-0000-0000-000073070000}"/>
    <hyperlink ref="E1919" location="A125242162K" display="A125242162K" xr:uid="{00000000-0004-0000-0000-000074070000}"/>
    <hyperlink ref="E1920" location="A125235034K" display="A125235034K" xr:uid="{00000000-0004-0000-0000-000075070000}"/>
    <hyperlink ref="E1921" location="A125258794C" display="A125258794C" xr:uid="{00000000-0004-0000-0000-000076070000}"/>
    <hyperlink ref="E1922" location="A125246914L" display="A125246914L" xr:uid="{00000000-0004-0000-0000-000077070000}"/>
    <hyperlink ref="E1923" location="A125232658C" display="A125232658C" xr:uid="{00000000-0004-0000-0000-000078070000}"/>
    <hyperlink ref="E1924" location="A125256418L" display="A125256418L" xr:uid="{00000000-0004-0000-0000-000079070000}"/>
    <hyperlink ref="E1925" location="A125244538J" display="A125244538J" xr:uid="{00000000-0004-0000-0000-00007A070000}"/>
    <hyperlink ref="E1926" location="A125227906J" display="A125227906J" xr:uid="{00000000-0004-0000-0000-00007B070000}"/>
    <hyperlink ref="E1927" location="A125251666J" display="A125251666J" xr:uid="{00000000-0004-0000-0000-00007C070000}"/>
    <hyperlink ref="E1928" location="A125239786X" display="A125239786X" xr:uid="{00000000-0004-0000-0000-00007D070000}"/>
    <hyperlink ref="E1929" location="A125237410R" display="A125237410R" xr:uid="{00000000-0004-0000-0000-00007E070000}"/>
    <hyperlink ref="E1930" location="A125261170R" display="A125261170R" xr:uid="{00000000-0004-0000-0000-00007F070000}"/>
    <hyperlink ref="E1931" location="A125249290F" display="A125249290F" xr:uid="{00000000-0004-0000-0000-000080070000}"/>
    <hyperlink ref="E1932" location="A125230286R" display="A125230286R" xr:uid="{00000000-0004-0000-0000-000081070000}"/>
    <hyperlink ref="E1933" location="A125254046X" display="A125254046X" xr:uid="{00000000-0004-0000-0000-000082070000}"/>
    <hyperlink ref="E1934" location="A125242166V" display="A125242166V" xr:uid="{00000000-0004-0000-0000-000083070000}"/>
    <hyperlink ref="E1935" location="A125235038V" display="A125235038V" xr:uid="{00000000-0004-0000-0000-000084070000}"/>
    <hyperlink ref="E1936" location="A125258798L" display="A125258798L" xr:uid="{00000000-0004-0000-0000-000085070000}"/>
    <hyperlink ref="E1937" location="A125246918W" display="A125246918W" xr:uid="{00000000-0004-0000-0000-000086070000}"/>
    <hyperlink ref="E1938" location="A125232662V" display="A125232662V" xr:uid="{00000000-0004-0000-0000-000087070000}"/>
    <hyperlink ref="E1939" location="A125256422C" display="A125256422C" xr:uid="{00000000-0004-0000-0000-000088070000}"/>
    <hyperlink ref="E1940" location="A125244542X" display="A125244542X" xr:uid="{00000000-0004-0000-0000-000089070000}"/>
    <hyperlink ref="E1941" location="A125227910X" display="A125227910X" xr:uid="{00000000-0004-0000-0000-00008A070000}"/>
    <hyperlink ref="E1942" location="A125251670X" display="A125251670X" xr:uid="{00000000-0004-0000-0000-00008B070000}"/>
    <hyperlink ref="E1943" location="A125239790R" display="A125239790R" xr:uid="{00000000-0004-0000-0000-00008C070000}"/>
    <hyperlink ref="E1944" location="A125237414X" display="A125237414X" xr:uid="{00000000-0004-0000-0000-00008D070000}"/>
    <hyperlink ref="E1945" location="A125261174X" display="A125261174X" xr:uid="{00000000-0004-0000-0000-00008E070000}"/>
    <hyperlink ref="E1946" location="A125249294R" display="A125249294R" xr:uid="{00000000-0004-0000-0000-00008F070000}"/>
    <hyperlink ref="E1947" location="A125230270W" display="A125230270W" xr:uid="{00000000-0004-0000-0000-000090070000}"/>
    <hyperlink ref="E1948" location="A125254030F" display="A125254030F" xr:uid="{00000000-0004-0000-0000-000091070000}"/>
    <hyperlink ref="E1949" location="A125242150A" display="A125242150A" xr:uid="{00000000-0004-0000-0000-000092070000}"/>
    <hyperlink ref="E1950" location="A125235022A" display="A125235022A" xr:uid="{00000000-0004-0000-0000-000093070000}"/>
    <hyperlink ref="E1951" location="A125258782V" display="A125258782V" xr:uid="{00000000-0004-0000-0000-000094070000}"/>
    <hyperlink ref="E1952" location="A125246902C" display="A125246902C" xr:uid="{00000000-0004-0000-0000-000095070000}"/>
    <hyperlink ref="E1953" location="A125232646V" display="A125232646V" xr:uid="{00000000-0004-0000-0000-000096070000}"/>
    <hyperlink ref="E1954" location="A125256406C" display="A125256406C" xr:uid="{00000000-0004-0000-0000-000097070000}"/>
    <hyperlink ref="E1955" location="A125244526X" display="A125244526X" xr:uid="{00000000-0004-0000-0000-000098070000}"/>
    <hyperlink ref="E1956" location="A125227894K" display="A125227894K" xr:uid="{00000000-0004-0000-0000-000099070000}"/>
    <hyperlink ref="E1957" location="A125251654X" display="A125251654X" xr:uid="{00000000-0004-0000-0000-00009A070000}"/>
    <hyperlink ref="E1958" location="A125239774R" display="A125239774R" xr:uid="{00000000-0004-0000-0000-00009B070000}"/>
    <hyperlink ref="E1959" location="A125237398K" display="A125237398K" xr:uid="{00000000-0004-0000-0000-00009C070000}"/>
    <hyperlink ref="E1960" location="A125261158X" display="A125261158X" xr:uid="{00000000-0004-0000-0000-00009D070000}"/>
    <hyperlink ref="E1961" location="A125249278R" display="A125249278R" xr:uid="{00000000-0004-0000-0000-00009E070000}"/>
    <hyperlink ref="E1962" location="A125230306L" display="A125230306L" xr:uid="{00000000-0004-0000-0000-00009F070000}"/>
    <hyperlink ref="E1963" location="A125254066J" display="A125254066J" xr:uid="{00000000-0004-0000-0000-0000A0070000}"/>
    <hyperlink ref="E1964" location="A125242186C" display="A125242186C" xr:uid="{00000000-0004-0000-0000-0000A1070000}"/>
    <hyperlink ref="E1965" location="A125235058C" display="A125235058C" xr:uid="{00000000-0004-0000-0000-0000A2070000}"/>
    <hyperlink ref="E1966" location="A125258818K" display="A125258818K" xr:uid="{00000000-0004-0000-0000-0000A3070000}"/>
    <hyperlink ref="E1967" location="A125246938F" display="A125246938F" xr:uid="{00000000-0004-0000-0000-0000A4070000}"/>
    <hyperlink ref="E1968" location="A125232682C" display="A125232682C" xr:uid="{00000000-0004-0000-0000-0000A5070000}"/>
    <hyperlink ref="E1969" location="A125256442L" display="A125256442L" xr:uid="{00000000-0004-0000-0000-0000A6070000}"/>
    <hyperlink ref="E1970" location="A125244562J" display="A125244562J" xr:uid="{00000000-0004-0000-0000-0000A7070000}"/>
    <hyperlink ref="E1971" location="A125227930J" display="A125227930J" xr:uid="{00000000-0004-0000-0000-0000A8070000}"/>
    <hyperlink ref="E1972" location="A125251690J" display="A125251690J" xr:uid="{00000000-0004-0000-0000-0000A9070000}"/>
    <hyperlink ref="E1973" location="A125239810L" display="A125239810L" xr:uid="{00000000-0004-0000-0000-0000AA070000}"/>
    <hyperlink ref="E1974" location="A125237434J" display="A125237434J" xr:uid="{00000000-0004-0000-0000-0000AB070000}"/>
    <hyperlink ref="E1975" location="A125261194J" display="A125261194J" xr:uid="{00000000-0004-0000-0000-0000AC070000}"/>
    <hyperlink ref="E1976" location="A125249314L" display="A125249314L" xr:uid="{00000000-0004-0000-0000-0000AD070000}"/>
    <hyperlink ref="E1977" location="A125230290F" display="A125230290F" xr:uid="{00000000-0004-0000-0000-0000AE070000}"/>
    <hyperlink ref="E1978" location="A125254050R" display="A125254050R" xr:uid="{00000000-0004-0000-0000-0000AF070000}"/>
    <hyperlink ref="E1979" location="A125242170K" display="A125242170K" xr:uid="{00000000-0004-0000-0000-0000B0070000}"/>
    <hyperlink ref="E1980" location="A125235042K" display="A125235042K" xr:uid="{00000000-0004-0000-0000-0000B1070000}"/>
    <hyperlink ref="E1981" location="A125258802T" display="A125258802T" xr:uid="{00000000-0004-0000-0000-0000B2070000}"/>
    <hyperlink ref="E1982" location="A125246922L" display="A125246922L" xr:uid="{00000000-0004-0000-0000-0000B3070000}"/>
    <hyperlink ref="E1983" location="A125232666C" display="A125232666C" xr:uid="{00000000-0004-0000-0000-0000B4070000}"/>
    <hyperlink ref="E1984" location="A125256426L" display="A125256426L" xr:uid="{00000000-0004-0000-0000-0000B5070000}"/>
    <hyperlink ref="E1985" location="A125244546J" display="A125244546J" xr:uid="{00000000-0004-0000-0000-0000B6070000}"/>
    <hyperlink ref="E1986" location="A125227914J" display="A125227914J" xr:uid="{00000000-0004-0000-0000-0000B7070000}"/>
    <hyperlink ref="E1987" location="A125251674J" display="A125251674J" xr:uid="{00000000-0004-0000-0000-0000B8070000}"/>
    <hyperlink ref="E1988" location="A125239794X" display="A125239794X" xr:uid="{00000000-0004-0000-0000-0000B9070000}"/>
    <hyperlink ref="E1989" location="A125237418J" display="A125237418J" xr:uid="{00000000-0004-0000-0000-0000BA070000}"/>
    <hyperlink ref="E1990" location="A125261178J" display="A125261178J" xr:uid="{00000000-0004-0000-0000-0000BB070000}"/>
    <hyperlink ref="E1991" location="A125249298X" display="A125249298X" xr:uid="{00000000-0004-0000-0000-0000BC070000}"/>
    <hyperlink ref="E1992" location="A125230354F" display="A125230354F" xr:uid="{00000000-0004-0000-0000-0000BD070000}"/>
    <hyperlink ref="E1993" location="A125254114R" display="A125254114R" xr:uid="{00000000-0004-0000-0000-0000BE070000}"/>
    <hyperlink ref="E1994" location="A125242234K" display="A125242234K" xr:uid="{00000000-0004-0000-0000-0000BF070000}"/>
    <hyperlink ref="E1995" location="A125235106K" display="A125235106K" xr:uid="{00000000-0004-0000-0000-0000C0070000}"/>
    <hyperlink ref="E1996" location="A125258866C" display="A125258866C" xr:uid="{00000000-0004-0000-0000-0000C1070000}"/>
    <hyperlink ref="E1997" location="A125246986X" display="A125246986X" xr:uid="{00000000-0004-0000-0000-0000C2070000}"/>
    <hyperlink ref="E1998" location="A125232730K" display="A125232730K" xr:uid="{00000000-0004-0000-0000-0000C3070000}"/>
    <hyperlink ref="E1999" location="A125256490F" display="A125256490F" xr:uid="{00000000-0004-0000-0000-0000C4070000}"/>
    <hyperlink ref="E2000" location="A125244610R" display="A125244610R" xr:uid="{00000000-0004-0000-0000-0000C5070000}"/>
    <hyperlink ref="E2001" location="A125227978V" display="A125227978V" xr:uid="{00000000-0004-0000-0000-0000C6070000}"/>
    <hyperlink ref="E2002" location="A125251738J" display="A125251738J" xr:uid="{00000000-0004-0000-0000-0000C7070000}"/>
    <hyperlink ref="E2003" location="A125239858X" display="A125239858X" xr:uid="{00000000-0004-0000-0000-0000C8070000}"/>
    <hyperlink ref="E2004" location="A125237482A" display="A125237482A" xr:uid="{00000000-0004-0000-0000-0000C9070000}"/>
    <hyperlink ref="E2005" location="A125261242R" display="A125261242R" xr:uid="{00000000-0004-0000-0000-0000CA070000}"/>
    <hyperlink ref="E2006" location="A125249362F" display="A125249362F" xr:uid="{00000000-0004-0000-0000-0000CB070000}"/>
    <hyperlink ref="E2007" location="A125230338F" display="A125230338F" xr:uid="{00000000-0004-0000-0000-0000CC070000}"/>
    <hyperlink ref="E2008" location="A125254098A" display="A125254098A" xr:uid="{00000000-0004-0000-0000-0000CD070000}"/>
    <hyperlink ref="E2009" location="A125242218K" display="A125242218K" xr:uid="{00000000-0004-0000-0000-0000CE070000}"/>
    <hyperlink ref="E2010" location="A125235090C" display="A125235090C" xr:uid="{00000000-0004-0000-0000-0000CF070000}"/>
    <hyperlink ref="E2011" location="A125258850K" display="A125258850K" xr:uid="{00000000-0004-0000-0000-0000D0070000}"/>
    <hyperlink ref="E2012" location="A125246970F" display="A125246970F" xr:uid="{00000000-0004-0000-0000-0000D1070000}"/>
    <hyperlink ref="E2013" location="A125232714K" display="A125232714K" xr:uid="{00000000-0004-0000-0000-0000D2070000}"/>
    <hyperlink ref="E2014" location="A125256474F" display="A125256474F" xr:uid="{00000000-0004-0000-0000-0000D3070000}"/>
    <hyperlink ref="E2015" location="A125244594A" display="A125244594A" xr:uid="{00000000-0004-0000-0000-0000D4070000}"/>
    <hyperlink ref="E2016" location="A125227962A" display="A125227962A" xr:uid="{00000000-0004-0000-0000-0000D5070000}"/>
    <hyperlink ref="E2017" location="A125251722R" display="A125251722R" xr:uid="{00000000-0004-0000-0000-0000D6070000}"/>
    <hyperlink ref="E2018" location="A125239842F" display="A125239842F" xr:uid="{00000000-0004-0000-0000-0000D7070000}"/>
    <hyperlink ref="E2019" location="A125237466A" display="A125237466A" xr:uid="{00000000-0004-0000-0000-0000D8070000}"/>
    <hyperlink ref="E2020" location="A125261226R" display="A125261226R" xr:uid="{00000000-0004-0000-0000-0000D9070000}"/>
    <hyperlink ref="E2021" location="A125249346F" display="A125249346F" xr:uid="{00000000-0004-0000-0000-0000DA070000}"/>
    <hyperlink ref="E2022" location="A125230318W" display="A125230318W" xr:uid="{00000000-0004-0000-0000-0000DB070000}"/>
    <hyperlink ref="E2023" location="A125254078T" display="A125254078T" xr:uid="{00000000-0004-0000-0000-0000DC070000}"/>
    <hyperlink ref="E2024" location="A125242198L" display="A125242198L" xr:uid="{00000000-0004-0000-0000-0000DD070000}"/>
    <hyperlink ref="E2025" location="A125235070V" display="A125235070V" xr:uid="{00000000-0004-0000-0000-0000DE070000}"/>
    <hyperlink ref="E2026" location="A125258830A" display="A125258830A" xr:uid="{00000000-0004-0000-0000-0000DF070000}"/>
    <hyperlink ref="E2027" location="A125246950W" display="A125246950W" xr:uid="{00000000-0004-0000-0000-0000E0070000}"/>
    <hyperlink ref="E2028" location="A125232694L" display="A125232694L" xr:uid="{00000000-0004-0000-0000-0000E1070000}"/>
    <hyperlink ref="E2029" location="A125256454W" display="A125256454W" xr:uid="{00000000-0004-0000-0000-0000E2070000}"/>
    <hyperlink ref="E2030" location="A125244574T" display="A125244574T" xr:uid="{00000000-0004-0000-0000-0000E3070000}"/>
    <hyperlink ref="E2031" location="A125227942T" display="A125227942T" xr:uid="{00000000-0004-0000-0000-0000E4070000}"/>
    <hyperlink ref="E2032" location="A125251702F" display="A125251702F" xr:uid="{00000000-0004-0000-0000-0000E5070000}"/>
    <hyperlink ref="E2033" location="A125239822W" display="A125239822W" xr:uid="{00000000-0004-0000-0000-0000E6070000}"/>
    <hyperlink ref="E2034" location="A125237446T" display="A125237446T" xr:uid="{00000000-0004-0000-0000-0000E7070000}"/>
    <hyperlink ref="E2035" location="A125261206F" display="A125261206F" xr:uid="{00000000-0004-0000-0000-0000E8070000}"/>
    <hyperlink ref="E2036" location="A125249326W" display="A125249326W" xr:uid="{00000000-0004-0000-0000-0000E9070000}"/>
    <hyperlink ref="E2037" location="A125230342W" display="A125230342W" xr:uid="{00000000-0004-0000-0000-0000EA070000}"/>
    <hyperlink ref="E2038" location="A125254102F" display="A125254102F" xr:uid="{00000000-0004-0000-0000-0000EB070000}"/>
    <hyperlink ref="E2039" location="A125242222A" display="A125242222A" xr:uid="{00000000-0004-0000-0000-0000EC070000}"/>
    <hyperlink ref="E2040" location="A125235094L" display="A125235094L" xr:uid="{00000000-0004-0000-0000-0000ED070000}"/>
    <hyperlink ref="E2041" location="A125258854V" display="A125258854V" xr:uid="{00000000-0004-0000-0000-0000EE070000}"/>
    <hyperlink ref="E2042" location="A125246974R" display="A125246974R" xr:uid="{00000000-0004-0000-0000-0000EF070000}"/>
    <hyperlink ref="E2043" location="A125232718V" display="A125232718V" xr:uid="{00000000-0004-0000-0000-0000F0070000}"/>
    <hyperlink ref="E2044" location="A125256478R" display="A125256478R" xr:uid="{00000000-0004-0000-0000-0000F1070000}"/>
    <hyperlink ref="E2045" location="A125244598K" display="A125244598K" xr:uid="{00000000-0004-0000-0000-0000F2070000}"/>
    <hyperlink ref="E2046" location="A125227966K" display="A125227966K" xr:uid="{00000000-0004-0000-0000-0000F3070000}"/>
    <hyperlink ref="E2047" location="A125251726X" display="A125251726X" xr:uid="{00000000-0004-0000-0000-0000F4070000}"/>
    <hyperlink ref="E2048" location="A125239846R" display="A125239846R" xr:uid="{00000000-0004-0000-0000-0000F5070000}"/>
    <hyperlink ref="E2049" location="A125237470T" display="A125237470T" xr:uid="{00000000-0004-0000-0000-0000F6070000}"/>
    <hyperlink ref="E2050" location="A125261230F" display="A125261230F" xr:uid="{00000000-0004-0000-0000-0000F7070000}"/>
    <hyperlink ref="E2051" location="A125249350W" display="A125249350W" xr:uid="{00000000-0004-0000-0000-0000F8070000}"/>
    <hyperlink ref="E2052" location="A125230346F" display="A125230346F" xr:uid="{00000000-0004-0000-0000-0000F9070000}"/>
    <hyperlink ref="E2053" location="A125254106R" display="A125254106R" xr:uid="{00000000-0004-0000-0000-0000FA070000}"/>
    <hyperlink ref="E2054" location="A125242226K" display="A125242226K" xr:uid="{00000000-0004-0000-0000-0000FB070000}"/>
    <hyperlink ref="E2055" location="A125235098W" display="A125235098W" xr:uid="{00000000-0004-0000-0000-0000FC070000}"/>
    <hyperlink ref="E2056" location="A125258858C" display="A125258858C" xr:uid="{00000000-0004-0000-0000-0000FD070000}"/>
    <hyperlink ref="E2057" location="A125246978X" display="A125246978X" xr:uid="{00000000-0004-0000-0000-0000FE070000}"/>
    <hyperlink ref="E2058" location="A125232722K" display="A125232722K" xr:uid="{00000000-0004-0000-0000-0000FF070000}"/>
    <hyperlink ref="E2059" location="A125256482F" display="A125256482F" xr:uid="{00000000-0004-0000-0000-000000080000}"/>
    <hyperlink ref="E2060" location="A125244602R" display="A125244602R" xr:uid="{00000000-0004-0000-0000-000001080000}"/>
    <hyperlink ref="E2061" location="A125227970A" display="A125227970A" xr:uid="{00000000-0004-0000-0000-000002080000}"/>
    <hyperlink ref="E2062" location="A125251730R" display="A125251730R" xr:uid="{00000000-0004-0000-0000-000003080000}"/>
    <hyperlink ref="E2063" location="A125239850F" display="A125239850F" xr:uid="{00000000-0004-0000-0000-000004080000}"/>
    <hyperlink ref="E2064" location="A125237474A" display="A125237474A" xr:uid="{00000000-0004-0000-0000-000005080000}"/>
    <hyperlink ref="E2065" location="A125261234R" display="A125261234R" xr:uid="{00000000-0004-0000-0000-000006080000}"/>
    <hyperlink ref="E2066" location="A125249354F" display="A125249354F" xr:uid="{00000000-0004-0000-0000-000007080000}"/>
    <hyperlink ref="E2067" location="A125230322L" display="A125230322L" xr:uid="{00000000-0004-0000-0000-000008080000}"/>
    <hyperlink ref="E2068" location="A125254082J" display="A125254082J" xr:uid="{00000000-0004-0000-0000-000009080000}"/>
    <hyperlink ref="E2069" location="A125242202T" display="A125242202T" xr:uid="{00000000-0004-0000-0000-00000A080000}"/>
    <hyperlink ref="E2070" location="A125235074C" display="A125235074C" xr:uid="{00000000-0004-0000-0000-00000B080000}"/>
    <hyperlink ref="E2071" location="A125258834K" display="A125258834K" xr:uid="{00000000-0004-0000-0000-00000C080000}"/>
    <hyperlink ref="E2072" location="A125246954F" display="A125246954F" xr:uid="{00000000-0004-0000-0000-00000D080000}"/>
    <hyperlink ref="E2073" location="A125232698W" display="A125232698W" xr:uid="{00000000-0004-0000-0000-00000E080000}"/>
    <hyperlink ref="E2074" location="A125256458F" display="A125256458F" xr:uid="{00000000-0004-0000-0000-00000F080000}"/>
    <hyperlink ref="E2075" location="A125244578A" display="A125244578A" xr:uid="{00000000-0004-0000-0000-000010080000}"/>
    <hyperlink ref="E2076" location="A125227946A" display="A125227946A" xr:uid="{00000000-0004-0000-0000-000011080000}"/>
    <hyperlink ref="E2077" location="A125251706R" display="A125251706R" xr:uid="{00000000-0004-0000-0000-000012080000}"/>
    <hyperlink ref="E2078" location="A125239826F" display="A125239826F" xr:uid="{00000000-0004-0000-0000-000013080000}"/>
    <hyperlink ref="E2079" location="A125237450J" display="A125237450J" xr:uid="{00000000-0004-0000-0000-000014080000}"/>
    <hyperlink ref="E2080" location="A125261210W" display="A125261210W" xr:uid="{00000000-0004-0000-0000-000015080000}"/>
    <hyperlink ref="E2081" location="A125249330L" display="A125249330L" xr:uid="{00000000-0004-0000-0000-000016080000}"/>
    <hyperlink ref="E2082" location="A125230326W" display="A125230326W" xr:uid="{00000000-0004-0000-0000-000017080000}"/>
    <hyperlink ref="E2083" location="A125254086T" display="A125254086T" xr:uid="{00000000-0004-0000-0000-000018080000}"/>
    <hyperlink ref="E2084" location="A125242206A" display="A125242206A" xr:uid="{00000000-0004-0000-0000-000019080000}"/>
    <hyperlink ref="E2085" location="A125235078L" display="A125235078L" xr:uid="{00000000-0004-0000-0000-00001A080000}"/>
    <hyperlink ref="E2086" location="A125258838V" display="A125258838V" xr:uid="{00000000-0004-0000-0000-00001B080000}"/>
    <hyperlink ref="E2087" location="A125246958R" display="A125246958R" xr:uid="{00000000-0004-0000-0000-00001C080000}"/>
    <hyperlink ref="E2088" location="A125232702A" display="A125232702A" xr:uid="{00000000-0004-0000-0000-00001D080000}"/>
    <hyperlink ref="E2089" location="A125256462W" display="A125256462W" xr:uid="{00000000-0004-0000-0000-00001E080000}"/>
    <hyperlink ref="E2090" location="A125244582T" display="A125244582T" xr:uid="{00000000-0004-0000-0000-00001F080000}"/>
    <hyperlink ref="E2091" location="A125227950T" display="A125227950T" xr:uid="{00000000-0004-0000-0000-000020080000}"/>
    <hyperlink ref="E2092" location="A125251710F" display="A125251710F" xr:uid="{00000000-0004-0000-0000-000021080000}"/>
    <hyperlink ref="E2093" location="A125239830W" display="A125239830W" xr:uid="{00000000-0004-0000-0000-000022080000}"/>
    <hyperlink ref="E2094" location="A125237454T" display="A125237454T" xr:uid="{00000000-0004-0000-0000-000023080000}"/>
    <hyperlink ref="E2095" location="A125261214F" display="A125261214F" xr:uid="{00000000-0004-0000-0000-000024080000}"/>
    <hyperlink ref="E2096" location="A125249334W" display="A125249334W" xr:uid="{00000000-0004-0000-0000-000025080000}"/>
    <hyperlink ref="E2097" location="A125230330L" display="A125230330L" xr:uid="{00000000-0004-0000-0000-000026080000}"/>
    <hyperlink ref="E2098" location="A125254090J" display="A125254090J" xr:uid="{00000000-0004-0000-0000-000027080000}"/>
    <hyperlink ref="E2099" location="A125242210T" display="A125242210T" xr:uid="{00000000-0004-0000-0000-000028080000}"/>
    <hyperlink ref="E2100" location="A125235082C" display="A125235082C" xr:uid="{00000000-0004-0000-0000-000029080000}"/>
    <hyperlink ref="E2101" location="A125258842K" display="A125258842K" xr:uid="{00000000-0004-0000-0000-00002A080000}"/>
    <hyperlink ref="E2102" location="A125246962F" display="A125246962F" xr:uid="{00000000-0004-0000-0000-00002B080000}"/>
    <hyperlink ref="E2103" location="A125232706K" display="A125232706K" xr:uid="{00000000-0004-0000-0000-00002C080000}"/>
    <hyperlink ref="E2104" location="A125256466F" display="A125256466F" xr:uid="{00000000-0004-0000-0000-00002D080000}"/>
    <hyperlink ref="E2105" location="A125244586A" display="A125244586A" xr:uid="{00000000-0004-0000-0000-00002E080000}"/>
    <hyperlink ref="E2106" location="A125227954A" display="A125227954A" xr:uid="{00000000-0004-0000-0000-00002F080000}"/>
    <hyperlink ref="E2107" location="A125251714R" display="A125251714R" xr:uid="{00000000-0004-0000-0000-000030080000}"/>
    <hyperlink ref="E2108" location="A125239834F" display="A125239834F" xr:uid="{00000000-0004-0000-0000-000031080000}"/>
    <hyperlink ref="E2109" location="A125237458A" display="A125237458A" xr:uid="{00000000-0004-0000-0000-000032080000}"/>
    <hyperlink ref="E2110" location="A125261218R" display="A125261218R" xr:uid="{00000000-0004-0000-0000-000033080000}"/>
    <hyperlink ref="E2111" location="A125249338F" display="A125249338F" xr:uid="{00000000-0004-0000-0000-000034080000}"/>
    <hyperlink ref="E2112" location="A125230314L" display="A125230314L" xr:uid="{00000000-0004-0000-0000-000035080000}"/>
    <hyperlink ref="E2113" location="A125254074J" display="A125254074J" xr:uid="{00000000-0004-0000-0000-000036080000}"/>
    <hyperlink ref="E2114" location="A125242194C" display="A125242194C" xr:uid="{00000000-0004-0000-0000-000037080000}"/>
    <hyperlink ref="E2115" location="A125235066C" display="A125235066C" xr:uid="{00000000-0004-0000-0000-000038080000}"/>
    <hyperlink ref="E2116" location="A125258826K" display="A125258826K" xr:uid="{00000000-0004-0000-0000-000039080000}"/>
    <hyperlink ref="E2117" location="A125246946F" display="A125246946F" xr:uid="{00000000-0004-0000-0000-00003A080000}"/>
    <hyperlink ref="E2118" location="A125232690C" display="A125232690C" xr:uid="{00000000-0004-0000-0000-00003B080000}"/>
    <hyperlink ref="E2119" location="A125256450L" display="A125256450L" xr:uid="{00000000-0004-0000-0000-00003C080000}"/>
    <hyperlink ref="E2120" location="A125244570J" display="A125244570J" xr:uid="{00000000-0004-0000-0000-00003D080000}"/>
    <hyperlink ref="E2121" location="A125227938A" display="A125227938A" xr:uid="{00000000-0004-0000-0000-00003E080000}"/>
    <hyperlink ref="E2122" location="A125251698A" display="A125251698A" xr:uid="{00000000-0004-0000-0000-00003F080000}"/>
    <hyperlink ref="E2123" location="A125239818F" display="A125239818F" xr:uid="{00000000-0004-0000-0000-000040080000}"/>
    <hyperlink ref="E2124" location="A125237442J" display="A125237442J" xr:uid="{00000000-0004-0000-0000-000041080000}"/>
    <hyperlink ref="E2125" location="A125261202W" display="A125261202W" xr:uid="{00000000-0004-0000-0000-000042080000}"/>
    <hyperlink ref="E2126" location="A125249322L" display="A125249322L" xr:uid="{00000000-0004-0000-0000-000043080000}"/>
    <hyperlink ref="E2127" location="A125230350W" display="A125230350W" xr:uid="{00000000-0004-0000-0000-000044080000}"/>
    <hyperlink ref="E2128" location="A125254110F" display="A125254110F" xr:uid="{00000000-0004-0000-0000-000045080000}"/>
    <hyperlink ref="E2129" location="A125242230A" display="A125242230A" xr:uid="{00000000-0004-0000-0000-000046080000}"/>
    <hyperlink ref="E2130" location="A125235102A" display="A125235102A" xr:uid="{00000000-0004-0000-0000-000047080000}"/>
    <hyperlink ref="E2131" location="A125258862V" display="A125258862V" xr:uid="{00000000-0004-0000-0000-000048080000}"/>
    <hyperlink ref="E2132" location="A125246982R" display="A125246982R" xr:uid="{00000000-0004-0000-0000-000049080000}"/>
    <hyperlink ref="E2133" location="A125232726V" display="A125232726V" xr:uid="{00000000-0004-0000-0000-00004A080000}"/>
    <hyperlink ref="E2134" location="A125256486R" display="A125256486R" xr:uid="{00000000-0004-0000-0000-00004B080000}"/>
    <hyperlink ref="E2135" location="A125244606X" display="A125244606X" xr:uid="{00000000-0004-0000-0000-00004C080000}"/>
    <hyperlink ref="E2136" location="A125227974K" display="A125227974K" xr:uid="{00000000-0004-0000-0000-00004D080000}"/>
    <hyperlink ref="E2137" location="A125251734X" display="A125251734X" xr:uid="{00000000-0004-0000-0000-00004E080000}"/>
    <hyperlink ref="E2138" location="A125239854R" display="A125239854R" xr:uid="{00000000-0004-0000-0000-00004F080000}"/>
    <hyperlink ref="E2139" location="A125237478K" display="A125237478K" xr:uid="{00000000-0004-0000-0000-000050080000}"/>
    <hyperlink ref="E2140" location="A125261238X" display="A125261238X" xr:uid="{00000000-0004-0000-0000-000051080000}"/>
    <hyperlink ref="E2141" location="A125249358R" display="A125249358R" xr:uid="{00000000-0004-0000-0000-000052080000}"/>
    <hyperlink ref="E2142" location="A125230334W" display="A125230334W" xr:uid="{00000000-0004-0000-0000-000053080000}"/>
    <hyperlink ref="E2143" location="A125254094T" display="A125254094T" xr:uid="{00000000-0004-0000-0000-000054080000}"/>
    <hyperlink ref="E2144" location="A125242214A" display="A125242214A" xr:uid="{00000000-0004-0000-0000-000055080000}"/>
    <hyperlink ref="E2145" location="A125235086L" display="A125235086L" xr:uid="{00000000-0004-0000-0000-000056080000}"/>
    <hyperlink ref="E2146" location="A125258846V" display="A125258846V" xr:uid="{00000000-0004-0000-0000-000057080000}"/>
    <hyperlink ref="E2147" location="A125246966R" display="A125246966R" xr:uid="{00000000-0004-0000-0000-000058080000}"/>
    <hyperlink ref="E2148" location="A125232710A" display="A125232710A" xr:uid="{00000000-0004-0000-0000-000059080000}"/>
    <hyperlink ref="E2149" location="A125256470W" display="A125256470W" xr:uid="{00000000-0004-0000-0000-00005A080000}"/>
    <hyperlink ref="E2150" location="A125244590T" display="A125244590T" xr:uid="{00000000-0004-0000-0000-00005B080000}"/>
    <hyperlink ref="E2151" location="A125227958K" display="A125227958K" xr:uid="{00000000-0004-0000-0000-00005C080000}"/>
    <hyperlink ref="E2152" location="A125251718X" display="A125251718X" xr:uid="{00000000-0004-0000-0000-00005D080000}"/>
    <hyperlink ref="E2153" location="A125239838R" display="A125239838R" xr:uid="{00000000-0004-0000-0000-00005E080000}"/>
    <hyperlink ref="E2154" location="A125237462T" display="A125237462T" xr:uid="{00000000-0004-0000-0000-00005F080000}"/>
    <hyperlink ref="E2155" location="A125261222F" display="A125261222F" xr:uid="{00000000-0004-0000-0000-000060080000}"/>
    <hyperlink ref="E2156" location="A125249342W" display="A125249342W" xr:uid="{00000000-0004-0000-0000-000061080000}"/>
    <hyperlink ref="E2157" location="A125230178F" display="A125230178F" xr:uid="{00000000-0004-0000-0000-000062080000}"/>
    <hyperlink ref="E2158" location="A125253938L" display="A125253938L" xr:uid="{00000000-0004-0000-0000-000063080000}"/>
    <hyperlink ref="E2159" location="A125242058K" display="A125242058K" xr:uid="{00000000-0004-0000-0000-000064080000}"/>
    <hyperlink ref="E2160" location="A125234930R" display="A125234930R" xr:uid="{00000000-0004-0000-0000-000065080000}"/>
    <hyperlink ref="E2161" location="A125258690K" display="A125258690K" xr:uid="{00000000-0004-0000-0000-000066080000}"/>
    <hyperlink ref="E2162" location="A125246810V" display="A125246810V" xr:uid="{00000000-0004-0000-0000-000067080000}"/>
    <hyperlink ref="E2163" location="A125232554K" display="A125232554K" xr:uid="{00000000-0004-0000-0000-000068080000}"/>
    <hyperlink ref="E2164" location="A125256314V" display="A125256314V" xr:uid="{00000000-0004-0000-0000-000069080000}"/>
    <hyperlink ref="E2165" location="A125244434R" display="A125244434R" xr:uid="{00000000-0004-0000-0000-00006A080000}"/>
    <hyperlink ref="E2166" location="A125227802R" display="A125227802R" xr:uid="{00000000-0004-0000-0000-00006B080000}"/>
    <hyperlink ref="E2167" location="A125251562R" display="A125251562R" xr:uid="{00000000-0004-0000-0000-00006C080000}"/>
    <hyperlink ref="E2168" location="A125239682F" display="A125239682F" xr:uid="{00000000-0004-0000-0000-00006D080000}"/>
    <hyperlink ref="E2169" location="A125237306R" display="A125237306R" xr:uid="{00000000-0004-0000-0000-00006E080000}"/>
    <hyperlink ref="E2170" location="A125261066R" display="A125261066R" xr:uid="{00000000-0004-0000-0000-00006F080000}"/>
    <hyperlink ref="E2171" location="A125249186F" display="A125249186F" xr:uid="{00000000-0004-0000-0000-000070080000}"/>
    <hyperlink ref="E2172" location="A125230162L" display="A125230162L" xr:uid="{00000000-0004-0000-0000-000071080000}"/>
    <hyperlink ref="E2173" location="A125253922V" display="A125253922V" xr:uid="{00000000-0004-0000-0000-000072080000}"/>
    <hyperlink ref="E2174" location="A125242042T" display="A125242042T" xr:uid="{00000000-0004-0000-0000-000073080000}"/>
    <hyperlink ref="E2175" location="A125234914R" display="A125234914R" xr:uid="{00000000-0004-0000-0000-000074080000}"/>
    <hyperlink ref="E2176" location="A125258674K" display="A125258674K" xr:uid="{00000000-0004-0000-0000-000075080000}"/>
    <hyperlink ref="E2177" location="A125246794F" display="A125246794F" xr:uid="{00000000-0004-0000-0000-000076080000}"/>
    <hyperlink ref="E2178" location="A125232538K" display="A125232538K" xr:uid="{00000000-0004-0000-0000-000077080000}"/>
    <hyperlink ref="E2179" location="A125256298F" display="A125256298F" xr:uid="{00000000-0004-0000-0000-000078080000}"/>
    <hyperlink ref="E2180" location="A125244418R" display="A125244418R" xr:uid="{00000000-0004-0000-0000-000079080000}"/>
    <hyperlink ref="E2181" location="A125227786A" display="A125227786A" xr:uid="{00000000-0004-0000-0000-00007A080000}"/>
    <hyperlink ref="E2182" location="A125251546R" display="A125251546R" xr:uid="{00000000-0004-0000-0000-00007B080000}"/>
    <hyperlink ref="E2183" location="A125239666F" display="A125239666F" xr:uid="{00000000-0004-0000-0000-00007C080000}"/>
    <hyperlink ref="E2184" location="A125237290J" display="A125237290J" xr:uid="{00000000-0004-0000-0000-00007D080000}"/>
    <hyperlink ref="E2185" location="A125261050W" display="A125261050W" xr:uid="{00000000-0004-0000-0000-00007E080000}"/>
    <hyperlink ref="E2186" location="A125249170L" display="A125249170L" xr:uid="{00000000-0004-0000-0000-00007F080000}"/>
    <hyperlink ref="E2187" location="A125230142C" display="A125230142C" xr:uid="{00000000-0004-0000-0000-000080080000}"/>
    <hyperlink ref="E2188" location="A125253902K" display="A125253902K" xr:uid="{00000000-0004-0000-0000-000081080000}"/>
    <hyperlink ref="E2189" location="A125242022J" display="A125242022J" xr:uid="{00000000-0004-0000-0000-000082080000}"/>
    <hyperlink ref="E2190" location="A125234894T" display="A125234894T" xr:uid="{00000000-0004-0000-0000-000083080000}"/>
    <hyperlink ref="E2191" location="A125258654A" display="A125258654A" xr:uid="{00000000-0004-0000-0000-000084080000}"/>
    <hyperlink ref="E2192" location="A125246774W" display="A125246774W" xr:uid="{00000000-0004-0000-0000-000085080000}"/>
    <hyperlink ref="E2193" location="A125232518A" display="A125232518A" xr:uid="{00000000-0004-0000-0000-000086080000}"/>
    <hyperlink ref="E2194" location="A125256278W" display="A125256278W" xr:uid="{00000000-0004-0000-0000-000087080000}"/>
    <hyperlink ref="E2195" location="A125244398T" display="A125244398T" xr:uid="{00000000-0004-0000-0000-000088080000}"/>
    <hyperlink ref="E2196" location="A125227766T" display="A125227766T" xr:uid="{00000000-0004-0000-0000-000089080000}"/>
    <hyperlink ref="E2197" location="A125251526F" display="A125251526F" xr:uid="{00000000-0004-0000-0000-00008A080000}"/>
    <hyperlink ref="E2198" location="A125239646W" display="A125239646W" xr:uid="{00000000-0004-0000-0000-00008B080000}"/>
    <hyperlink ref="E2199" location="A125237270X" display="A125237270X" xr:uid="{00000000-0004-0000-0000-00008C080000}"/>
    <hyperlink ref="E2200" location="A125261030L" display="A125261030L" xr:uid="{00000000-0004-0000-0000-00008D080000}"/>
    <hyperlink ref="E2201" location="A125249150C" display="A125249150C" xr:uid="{00000000-0004-0000-0000-00008E080000}"/>
    <hyperlink ref="E2202" location="A125230166W" display="A125230166W" xr:uid="{00000000-0004-0000-0000-00008F080000}"/>
    <hyperlink ref="E2203" location="A125253926C" display="A125253926C" xr:uid="{00000000-0004-0000-0000-000090080000}"/>
    <hyperlink ref="E2204" location="A125242046A" display="A125242046A" xr:uid="{00000000-0004-0000-0000-000091080000}"/>
    <hyperlink ref="E2205" location="A125234918X" display="A125234918X" xr:uid="{00000000-0004-0000-0000-000092080000}"/>
    <hyperlink ref="E2206" location="A125258678V" display="A125258678V" xr:uid="{00000000-0004-0000-0000-000093080000}"/>
    <hyperlink ref="E2207" location="A125246798R" display="A125246798R" xr:uid="{00000000-0004-0000-0000-000094080000}"/>
    <hyperlink ref="E2208" location="A125232542A" display="A125232542A" xr:uid="{00000000-0004-0000-0000-000095080000}"/>
    <hyperlink ref="E2209" location="A125256302K" display="A125256302K" xr:uid="{00000000-0004-0000-0000-000096080000}"/>
    <hyperlink ref="E2210" location="A125244422F" display="A125244422F" xr:uid="{00000000-0004-0000-0000-000097080000}"/>
    <hyperlink ref="E2211" location="A125227790T" display="A125227790T" xr:uid="{00000000-0004-0000-0000-000098080000}"/>
    <hyperlink ref="E2212" location="A125251550F" display="A125251550F" xr:uid="{00000000-0004-0000-0000-000099080000}"/>
    <hyperlink ref="E2213" location="A125239670W" display="A125239670W" xr:uid="{00000000-0004-0000-0000-00009A080000}"/>
    <hyperlink ref="E2214" location="A125237294T" display="A125237294T" xr:uid="{00000000-0004-0000-0000-00009B080000}"/>
    <hyperlink ref="E2215" location="A125261054F" display="A125261054F" xr:uid="{00000000-0004-0000-0000-00009C080000}"/>
    <hyperlink ref="E2216" location="A125249174W" display="A125249174W" xr:uid="{00000000-0004-0000-0000-00009D080000}"/>
    <hyperlink ref="E2217" location="A125230170L" display="A125230170L" xr:uid="{00000000-0004-0000-0000-00009E080000}"/>
    <hyperlink ref="E2218" location="A125253930V" display="A125253930V" xr:uid="{00000000-0004-0000-0000-00009F080000}"/>
    <hyperlink ref="E2219" location="A125242050T" display="A125242050T" xr:uid="{00000000-0004-0000-0000-0000A0080000}"/>
    <hyperlink ref="E2220" location="A125234922R" display="A125234922R" xr:uid="{00000000-0004-0000-0000-0000A1080000}"/>
    <hyperlink ref="E2221" location="A125258682K" display="A125258682K" xr:uid="{00000000-0004-0000-0000-0000A2080000}"/>
    <hyperlink ref="E2222" location="A125246802V" display="A125246802V" xr:uid="{00000000-0004-0000-0000-0000A3080000}"/>
    <hyperlink ref="E2223" location="A125232546K" display="A125232546K" xr:uid="{00000000-0004-0000-0000-0000A4080000}"/>
    <hyperlink ref="E2224" location="A125256306V" display="A125256306V" xr:uid="{00000000-0004-0000-0000-0000A5080000}"/>
    <hyperlink ref="E2225" location="A125244426R" display="A125244426R" xr:uid="{00000000-0004-0000-0000-0000A6080000}"/>
    <hyperlink ref="E2226" location="A125227794A" display="A125227794A" xr:uid="{00000000-0004-0000-0000-0000A7080000}"/>
    <hyperlink ref="E2227" location="A125251554R" display="A125251554R" xr:uid="{00000000-0004-0000-0000-0000A8080000}"/>
    <hyperlink ref="E2228" location="A125239674F" display="A125239674F" xr:uid="{00000000-0004-0000-0000-0000A9080000}"/>
    <hyperlink ref="E2229" location="A125237298A" display="A125237298A" xr:uid="{00000000-0004-0000-0000-0000AA080000}"/>
    <hyperlink ref="E2230" location="A125261058R" display="A125261058R" xr:uid="{00000000-0004-0000-0000-0000AB080000}"/>
    <hyperlink ref="E2231" location="A125249178F" display="A125249178F" xr:uid="{00000000-0004-0000-0000-0000AC080000}"/>
    <hyperlink ref="E2232" location="A125230146L" display="A125230146L" xr:uid="{00000000-0004-0000-0000-0000AD080000}"/>
    <hyperlink ref="E2233" location="A125253906V" display="A125253906V" xr:uid="{00000000-0004-0000-0000-0000AE080000}"/>
    <hyperlink ref="E2234" location="A125242026T" display="A125242026T" xr:uid="{00000000-0004-0000-0000-0000AF080000}"/>
    <hyperlink ref="E2235" location="A125234898A" display="A125234898A" xr:uid="{00000000-0004-0000-0000-0000B0080000}"/>
    <hyperlink ref="E2236" location="A125258658K" display="A125258658K" xr:uid="{00000000-0004-0000-0000-0000B1080000}"/>
    <hyperlink ref="E2237" location="A125246778F" display="A125246778F" xr:uid="{00000000-0004-0000-0000-0000B2080000}"/>
    <hyperlink ref="E2238" location="A125232522T" display="A125232522T" xr:uid="{00000000-0004-0000-0000-0000B3080000}"/>
    <hyperlink ref="E2239" location="A125256282L" display="A125256282L" xr:uid="{00000000-0004-0000-0000-0000B4080000}"/>
    <hyperlink ref="E2240" location="A125244402W" display="A125244402W" xr:uid="{00000000-0004-0000-0000-0000B5080000}"/>
    <hyperlink ref="E2241" location="A125227770J" display="A125227770J" xr:uid="{00000000-0004-0000-0000-0000B6080000}"/>
    <hyperlink ref="E2242" location="A125251530W" display="A125251530W" xr:uid="{00000000-0004-0000-0000-0000B7080000}"/>
    <hyperlink ref="E2243" location="A125239650L" display="A125239650L" xr:uid="{00000000-0004-0000-0000-0000B8080000}"/>
    <hyperlink ref="E2244" location="A125237274J" display="A125237274J" xr:uid="{00000000-0004-0000-0000-0000B9080000}"/>
    <hyperlink ref="E2245" location="A125261034W" display="A125261034W" xr:uid="{00000000-0004-0000-0000-0000BA080000}"/>
    <hyperlink ref="E2246" location="A125249154L" display="A125249154L" xr:uid="{00000000-0004-0000-0000-0000BB080000}"/>
    <hyperlink ref="E2247" location="A125230150C" display="A125230150C" xr:uid="{00000000-0004-0000-0000-0000BC080000}"/>
    <hyperlink ref="E2248" location="A125253910K" display="A125253910K" xr:uid="{00000000-0004-0000-0000-0000BD080000}"/>
    <hyperlink ref="E2249" location="A125242030J" display="A125242030J" xr:uid="{00000000-0004-0000-0000-0000BE080000}"/>
    <hyperlink ref="E2250" location="A125234902F" display="A125234902F" xr:uid="{00000000-0004-0000-0000-0000BF080000}"/>
    <hyperlink ref="E2251" location="A125258662A" display="A125258662A" xr:uid="{00000000-0004-0000-0000-0000C0080000}"/>
    <hyperlink ref="E2252" location="A125246782W" display="A125246782W" xr:uid="{00000000-0004-0000-0000-0000C1080000}"/>
    <hyperlink ref="E2253" location="A125232526A" display="A125232526A" xr:uid="{00000000-0004-0000-0000-0000C2080000}"/>
    <hyperlink ref="E2254" location="A125256286W" display="A125256286W" xr:uid="{00000000-0004-0000-0000-0000C3080000}"/>
    <hyperlink ref="E2255" location="A125244406F" display="A125244406F" xr:uid="{00000000-0004-0000-0000-0000C4080000}"/>
    <hyperlink ref="E2256" location="A125227774T" display="A125227774T" xr:uid="{00000000-0004-0000-0000-0000C5080000}"/>
    <hyperlink ref="E2257" location="A125251534F" display="A125251534F" xr:uid="{00000000-0004-0000-0000-0000C6080000}"/>
    <hyperlink ref="E2258" location="A125239654W" display="A125239654W" xr:uid="{00000000-0004-0000-0000-0000C7080000}"/>
    <hyperlink ref="E2259" location="A125237278T" display="A125237278T" xr:uid="{00000000-0004-0000-0000-0000C8080000}"/>
    <hyperlink ref="E2260" location="A125261038F" display="A125261038F" xr:uid="{00000000-0004-0000-0000-0000C9080000}"/>
    <hyperlink ref="E2261" location="A125249158W" display="A125249158W" xr:uid="{00000000-0004-0000-0000-0000CA080000}"/>
    <hyperlink ref="E2262" location="A125230154L" display="A125230154L" xr:uid="{00000000-0004-0000-0000-0000CB080000}"/>
    <hyperlink ref="E2263" location="A125253914V" display="A125253914V" xr:uid="{00000000-0004-0000-0000-0000CC080000}"/>
    <hyperlink ref="E2264" location="A125242034T" display="A125242034T" xr:uid="{00000000-0004-0000-0000-0000CD080000}"/>
    <hyperlink ref="E2265" location="A125234906R" display="A125234906R" xr:uid="{00000000-0004-0000-0000-0000CE080000}"/>
    <hyperlink ref="E2266" location="A125258666K" display="A125258666K" xr:uid="{00000000-0004-0000-0000-0000CF080000}"/>
    <hyperlink ref="E2267" location="A125246786F" display="A125246786F" xr:uid="{00000000-0004-0000-0000-0000D0080000}"/>
    <hyperlink ref="E2268" location="A125232530T" display="A125232530T" xr:uid="{00000000-0004-0000-0000-0000D1080000}"/>
    <hyperlink ref="E2269" location="A125256290L" display="A125256290L" xr:uid="{00000000-0004-0000-0000-0000D2080000}"/>
    <hyperlink ref="E2270" location="A125244410W" display="A125244410W" xr:uid="{00000000-0004-0000-0000-0000D3080000}"/>
    <hyperlink ref="E2271" location="A125227778A" display="A125227778A" xr:uid="{00000000-0004-0000-0000-0000D4080000}"/>
    <hyperlink ref="E2272" location="A125251538R" display="A125251538R" xr:uid="{00000000-0004-0000-0000-0000D5080000}"/>
    <hyperlink ref="E2273" location="A125239658F" display="A125239658F" xr:uid="{00000000-0004-0000-0000-0000D6080000}"/>
    <hyperlink ref="E2274" location="A125237282J" display="A125237282J" xr:uid="{00000000-0004-0000-0000-0000D7080000}"/>
    <hyperlink ref="E2275" location="A125261042W" display="A125261042W" xr:uid="{00000000-0004-0000-0000-0000D8080000}"/>
    <hyperlink ref="E2276" location="A125249162L" display="A125249162L" xr:uid="{00000000-0004-0000-0000-0000D9080000}"/>
    <hyperlink ref="E2277" location="A125230138L" display="A125230138L" xr:uid="{00000000-0004-0000-0000-0000DA080000}"/>
    <hyperlink ref="E2278" location="A125253898F" display="A125253898F" xr:uid="{00000000-0004-0000-0000-0000DB080000}"/>
    <hyperlink ref="E2279" location="A125242018T" display="A125242018T" xr:uid="{00000000-0004-0000-0000-0000DC080000}"/>
    <hyperlink ref="E2280" location="A125234890J" display="A125234890J" xr:uid="{00000000-0004-0000-0000-0000DD080000}"/>
    <hyperlink ref="E2281" location="A125258650T" display="A125258650T" xr:uid="{00000000-0004-0000-0000-0000DE080000}"/>
    <hyperlink ref="E2282" location="A125246770L" display="A125246770L" xr:uid="{00000000-0004-0000-0000-0000DF080000}"/>
    <hyperlink ref="E2283" location="A125232514T" display="A125232514T" xr:uid="{00000000-0004-0000-0000-0000E0080000}"/>
    <hyperlink ref="E2284" location="A125256274L" display="A125256274L" xr:uid="{00000000-0004-0000-0000-0000E1080000}"/>
    <hyperlink ref="E2285" location="A125244394J" display="A125244394J" xr:uid="{00000000-0004-0000-0000-0000E2080000}"/>
    <hyperlink ref="E2286" location="A125227762J" display="A125227762J" xr:uid="{00000000-0004-0000-0000-0000E3080000}"/>
    <hyperlink ref="E2287" location="A125251522W" display="A125251522W" xr:uid="{00000000-0004-0000-0000-0000E4080000}"/>
    <hyperlink ref="E2288" location="A125239642L" display="A125239642L" xr:uid="{00000000-0004-0000-0000-0000E5080000}"/>
    <hyperlink ref="E2289" location="A125237266J" display="A125237266J" xr:uid="{00000000-0004-0000-0000-0000E6080000}"/>
    <hyperlink ref="E2290" location="A125261026W" display="A125261026W" xr:uid="{00000000-0004-0000-0000-0000E7080000}"/>
    <hyperlink ref="E2291" location="A125249146L" display="A125249146L" xr:uid="{00000000-0004-0000-0000-0000E8080000}"/>
    <hyperlink ref="E2292" location="A125230174W" display="A125230174W" xr:uid="{00000000-0004-0000-0000-0000E9080000}"/>
    <hyperlink ref="E2293" location="A125253934C" display="A125253934C" xr:uid="{00000000-0004-0000-0000-0000EA080000}"/>
    <hyperlink ref="E2294" location="A125242054A" display="A125242054A" xr:uid="{00000000-0004-0000-0000-0000EB080000}"/>
    <hyperlink ref="E2295" location="A125234926X" display="A125234926X" xr:uid="{00000000-0004-0000-0000-0000EC080000}"/>
    <hyperlink ref="E2296" location="A125258686V" display="A125258686V" xr:uid="{00000000-0004-0000-0000-0000ED080000}"/>
    <hyperlink ref="E2297" location="A125246806C" display="A125246806C" xr:uid="{00000000-0004-0000-0000-0000EE080000}"/>
    <hyperlink ref="E2298" location="A125232550A" display="A125232550A" xr:uid="{00000000-0004-0000-0000-0000EF080000}"/>
    <hyperlink ref="E2299" location="A125256310K" display="A125256310K" xr:uid="{00000000-0004-0000-0000-0000F0080000}"/>
    <hyperlink ref="E2300" location="A125244430F" display="A125244430F" xr:uid="{00000000-0004-0000-0000-0000F1080000}"/>
    <hyperlink ref="E2301" location="A125227798K" display="A125227798K" xr:uid="{00000000-0004-0000-0000-0000F2080000}"/>
    <hyperlink ref="E2302" location="A125251558X" display="A125251558X" xr:uid="{00000000-0004-0000-0000-0000F3080000}"/>
    <hyperlink ref="E2303" location="A125239678R" display="A125239678R" xr:uid="{00000000-0004-0000-0000-0000F4080000}"/>
    <hyperlink ref="E2304" location="A125237302F" display="A125237302F" xr:uid="{00000000-0004-0000-0000-0000F5080000}"/>
    <hyperlink ref="E2305" location="A125261062F" display="A125261062F" xr:uid="{00000000-0004-0000-0000-0000F6080000}"/>
    <hyperlink ref="E2306" location="A125249182W" display="A125249182W" xr:uid="{00000000-0004-0000-0000-0000F7080000}"/>
    <hyperlink ref="E2307" location="A125230158W" display="A125230158W" xr:uid="{00000000-0004-0000-0000-0000F8080000}"/>
    <hyperlink ref="E2308" location="A125253918C" display="A125253918C" xr:uid="{00000000-0004-0000-0000-0000F9080000}"/>
    <hyperlink ref="E2309" location="A125242038A" display="A125242038A" xr:uid="{00000000-0004-0000-0000-0000FA080000}"/>
    <hyperlink ref="E2310" location="A125234910F" display="A125234910F" xr:uid="{00000000-0004-0000-0000-0000FB080000}"/>
    <hyperlink ref="E2311" location="A125258670A" display="A125258670A" xr:uid="{00000000-0004-0000-0000-0000FC080000}"/>
    <hyperlink ref="E2312" location="A125246790W" display="A125246790W" xr:uid="{00000000-0004-0000-0000-0000FD080000}"/>
    <hyperlink ref="E2313" location="A125232534A" display="A125232534A" xr:uid="{00000000-0004-0000-0000-0000FE080000}"/>
    <hyperlink ref="E2314" location="A125256294W" display="A125256294W" xr:uid="{00000000-0004-0000-0000-0000FF080000}"/>
    <hyperlink ref="E2315" location="A125244414F" display="A125244414F" xr:uid="{00000000-0004-0000-0000-000000090000}"/>
    <hyperlink ref="E2316" location="A125227782T" display="A125227782T" xr:uid="{00000000-0004-0000-0000-000001090000}"/>
    <hyperlink ref="E2317" location="A125251542F" display="A125251542F" xr:uid="{00000000-0004-0000-0000-000002090000}"/>
    <hyperlink ref="E2318" location="A125239662W" display="A125239662W" xr:uid="{00000000-0004-0000-0000-000003090000}"/>
    <hyperlink ref="E2319" location="A125237286T" display="A125237286T" xr:uid="{00000000-0004-0000-0000-000004090000}"/>
    <hyperlink ref="E2320" location="A125261046F" display="A125261046F" xr:uid="{00000000-0004-0000-0000-000005090000}"/>
    <hyperlink ref="E2321" location="A125249166W" display="A125249166W" xr:uid="{00000000-0004-0000-0000-00000609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1037.5150000000001</v>
      </c>
      <c r="C11" s="9">
        <v>393.82400000000001</v>
      </c>
      <c r="D11" s="9">
        <v>643.69100000000003</v>
      </c>
      <c r="E11" s="9">
        <v>969.48699999999997</v>
      </c>
      <c r="F11" s="9">
        <v>370.96899999999999</v>
      </c>
      <c r="G11" s="9">
        <v>598.51800000000003</v>
      </c>
      <c r="H11" s="9">
        <v>498.33</v>
      </c>
      <c r="I11" s="9">
        <v>202.327</v>
      </c>
      <c r="J11" s="9">
        <v>296.00299999999999</v>
      </c>
      <c r="K11" s="9">
        <v>471.15699999999998</v>
      </c>
      <c r="L11" s="9">
        <v>168.642</v>
      </c>
      <c r="M11" s="9">
        <v>302.51400000000001</v>
      </c>
      <c r="N11" s="9">
        <v>68.028000000000006</v>
      </c>
      <c r="O11" s="9">
        <v>22.855</v>
      </c>
      <c r="P11" s="9">
        <v>45.173999999999999</v>
      </c>
      <c r="Q11" s="9">
        <v>884.84299999999996</v>
      </c>
      <c r="R11" s="9">
        <v>316.38900000000001</v>
      </c>
      <c r="S11" s="9">
        <v>568.45399999999995</v>
      </c>
      <c r="T11" s="9">
        <v>834.07399999999996</v>
      </c>
      <c r="U11" s="9">
        <v>299.19</v>
      </c>
      <c r="V11" s="9">
        <v>534.88400000000001</v>
      </c>
      <c r="W11" s="9">
        <v>425.66399999999999</v>
      </c>
      <c r="X11" s="9">
        <v>160.042</v>
      </c>
      <c r="Y11" s="9">
        <v>265.62200000000001</v>
      </c>
      <c r="Z11" s="9">
        <v>408.41</v>
      </c>
      <c r="AA11" s="9">
        <v>139.14699999999999</v>
      </c>
      <c r="AB11" s="9">
        <v>269.26299999999998</v>
      </c>
      <c r="AC11" s="9">
        <v>50.768999999999998</v>
      </c>
      <c r="AD11" s="9">
        <v>17.199000000000002</v>
      </c>
      <c r="AE11" s="9">
        <v>33.57</v>
      </c>
      <c r="AF11" s="9">
        <v>152.672</v>
      </c>
      <c r="AG11" s="9">
        <v>77.435000000000002</v>
      </c>
      <c r="AH11" s="9">
        <v>75.236999999999995</v>
      </c>
      <c r="AI11" s="9">
        <v>135.41300000000001</v>
      </c>
      <c r="AJ11" s="9">
        <v>71.78</v>
      </c>
      <c r="AK11" s="9">
        <v>63.633000000000003</v>
      </c>
      <c r="AL11" s="9">
        <v>72.665999999999997</v>
      </c>
      <c r="AM11" s="9">
        <v>42.283999999999999</v>
      </c>
      <c r="AN11" s="9">
        <v>30.382000000000001</v>
      </c>
      <c r="AO11" s="9">
        <v>62.747</v>
      </c>
      <c r="AP11" s="9">
        <v>29.495000000000001</v>
      </c>
      <c r="AQ11" s="9">
        <v>33.252000000000002</v>
      </c>
      <c r="AR11" s="9">
        <v>17.260000000000002</v>
      </c>
      <c r="AS11" s="9">
        <v>5.6559999999999997</v>
      </c>
      <c r="AT11" s="9">
        <v>11.603999999999999</v>
      </c>
      <c r="AU11" s="9">
        <v>339.98099999999999</v>
      </c>
      <c r="AV11" s="9">
        <v>103.48399999999999</v>
      </c>
      <c r="AW11" s="9">
        <v>236.49700000000001</v>
      </c>
      <c r="AX11" s="9">
        <v>319.654</v>
      </c>
      <c r="AY11" s="9">
        <v>97.998999999999995</v>
      </c>
      <c r="AZ11" s="9">
        <v>221.655</v>
      </c>
      <c r="BA11" s="9">
        <v>149.90100000000001</v>
      </c>
      <c r="BB11" s="9">
        <v>44.585000000000001</v>
      </c>
      <c r="BC11" s="9">
        <v>105.316</v>
      </c>
      <c r="BD11" s="9">
        <v>169.75299999999999</v>
      </c>
      <c r="BE11" s="9">
        <v>53.414000000000001</v>
      </c>
      <c r="BF11" s="9">
        <v>116.339</v>
      </c>
      <c r="BG11" s="9">
        <v>20.327999999999999</v>
      </c>
      <c r="BH11" s="9">
        <v>5.4850000000000003</v>
      </c>
      <c r="BI11" s="9">
        <v>14.842000000000001</v>
      </c>
      <c r="BJ11" s="9">
        <v>147.828</v>
      </c>
      <c r="BK11" s="9">
        <v>39.75</v>
      </c>
      <c r="BL11" s="9">
        <v>108.078</v>
      </c>
      <c r="BM11" s="9">
        <v>131.4</v>
      </c>
      <c r="BN11" s="9">
        <v>33.406999999999996</v>
      </c>
      <c r="BO11" s="9">
        <v>97.992999999999995</v>
      </c>
      <c r="BP11" s="9">
        <v>61.026000000000003</v>
      </c>
      <c r="BQ11" s="9">
        <v>17.228000000000002</v>
      </c>
      <c r="BR11" s="9">
        <v>43.798000000000002</v>
      </c>
      <c r="BS11" s="9">
        <v>70.373999999999995</v>
      </c>
      <c r="BT11" s="9">
        <v>16.18</v>
      </c>
      <c r="BU11" s="9">
        <v>54.194000000000003</v>
      </c>
      <c r="BV11" s="9">
        <v>16.428000000000001</v>
      </c>
      <c r="BW11" s="9">
        <v>6.343</v>
      </c>
      <c r="BX11" s="9">
        <v>10.086</v>
      </c>
      <c r="BY11" s="9">
        <v>273.334</v>
      </c>
      <c r="BZ11" s="9">
        <v>99.875</v>
      </c>
      <c r="CA11" s="9">
        <v>173.459</v>
      </c>
      <c r="CB11" s="9">
        <v>257.04700000000003</v>
      </c>
      <c r="CC11" s="9">
        <v>94.212999999999994</v>
      </c>
      <c r="CD11" s="9">
        <v>162.834</v>
      </c>
      <c r="CE11" s="9">
        <v>142.38399999999999</v>
      </c>
      <c r="CF11" s="9">
        <v>56.570999999999998</v>
      </c>
      <c r="CG11" s="9">
        <v>85.813999999999993</v>
      </c>
      <c r="CH11" s="9">
        <v>114.663</v>
      </c>
      <c r="CI11" s="9">
        <v>37.643000000000001</v>
      </c>
      <c r="CJ11" s="9">
        <v>77.02</v>
      </c>
      <c r="CK11" s="9">
        <v>16.286000000000001</v>
      </c>
      <c r="CL11" s="9">
        <v>5.6619999999999999</v>
      </c>
      <c r="CM11" s="9">
        <v>10.624000000000001</v>
      </c>
      <c r="CN11" s="9">
        <v>276.37200000000001</v>
      </c>
      <c r="CO11" s="9">
        <v>150.715</v>
      </c>
      <c r="CP11" s="9">
        <v>125.657</v>
      </c>
      <c r="CQ11" s="9">
        <v>261.38600000000002</v>
      </c>
      <c r="CR11" s="9">
        <v>145.35</v>
      </c>
      <c r="CS11" s="9">
        <v>116.036</v>
      </c>
      <c r="CT11" s="9">
        <v>145.01900000000001</v>
      </c>
      <c r="CU11" s="9">
        <v>83.944000000000003</v>
      </c>
      <c r="CV11" s="9">
        <v>61.075000000000003</v>
      </c>
      <c r="CW11" s="9">
        <v>116.367</v>
      </c>
      <c r="CX11" s="9">
        <v>61.405999999999999</v>
      </c>
      <c r="CY11" s="9">
        <v>54.960999999999999</v>
      </c>
      <c r="CZ11" s="9">
        <v>14.986000000000001</v>
      </c>
      <c r="DA11" s="9">
        <v>5.3650000000000002</v>
      </c>
      <c r="DB11" s="9">
        <v>9.6210000000000004</v>
      </c>
      <c r="DC11" s="9">
        <v>348.80799999999999</v>
      </c>
      <c r="DD11" s="9">
        <v>104.824</v>
      </c>
      <c r="DE11" s="9">
        <v>243.98500000000001</v>
      </c>
      <c r="DF11" s="9">
        <v>326.738</v>
      </c>
      <c r="DG11" s="9">
        <v>99.704999999999998</v>
      </c>
      <c r="DH11" s="9">
        <v>227.03200000000001</v>
      </c>
      <c r="DI11" s="9">
        <v>135.09700000000001</v>
      </c>
      <c r="DJ11" s="9">
        <v>39.914000000000001</v>
      </c>
      <c r="DK11" s="9">
        <v>95.183000000000007</v>
      </c>
      <c r="DL11" s="9">
        <v>191.64099999999999</v>
      </c>
      <c r="DM11" s="9">
        <v>59.792000000000002</v>
      </c>
      <c r="DN11" s="9">
        <v>131.84899999999999</v>
      </c>
      <c r="DO11" s="9">
        <v>22.071000000000002</v>
      </c>
      <c r="DP11" s="9">
        <v>5.1180000000000003</v>
      </c>
      <c r="DQ11" s="9">
        <v>16.952000000000002</v>
      </c>
      <c r="DR11" s="9">
        <v>436.43599999999998</v>
      </c>
      <c r="DS11" s="9">
        <v>162.51900000000001</v>
      </c>
      <c r="DT11" s="9">
        <v>273.91699999999997</v>
      </c>
      <c r="DU11" s="9">
        <v>404.17200000000003</v>
      </c>
      <c r="DV11" s="9">
        <v>150.35400000000001</v>
      </c>
      <c r="DW11" s="9">
        <v>253.81800000000001</v>
      </c>
      <c r="DX11" s="9">
        <v>194.49700000000001</v>
      </c>
      <c r="DY11" s="9">
        <v>72.814999999999998</v>
      </c>
      <c r="DZ11" s="9">
        <v>121.682</v>
      </c>
      <c r="EA11" s="9">
        <v>209.67500000000001</v>
      </c>
      <c r="EB11" s="9">
        <v>77.540000000000006</v>
      </c>
      <c r="EC11" s="9">
        <v>132.136</v>
      </c>
      <c r="ED11" s="9">
        <v>32.264000000000003</v>
      </c>
      <c r="EE11" s="9">
        <v>12.164999999999999</v>
      </c>
      <c r="EF11" s="9">
        <v>20.099</v>
      </c>
      <c r="EG11" s="9">
        <v>180.88300000000001</v>
      </c>
      <c r="EH11" s="9">
        <v>82.5</v>
      </c>
      <c r="EI11" s="9">
        <v>98.384</v>
      </c>
      <c r="EJ11" s="9">
        <v>169.70599999999999</v>
      </c>
      <c r="EK11" s="9">
        <v>77.628</v>
      </c>
      <c r="EL11" s="9">
        <v>92.078000000000003</v>
      </c>
      <c r="EM11" s="9">
        <v>115.911</v>
      </c>
      <c r="EN11" s="9">
        <v>53.813000000000002</v>
      </c>
      <c r="EO11" s="9">
        <v>62.097999999999999</v>
      </c>
      <c r="EP11" s="9">
        <v>53.795000000000002</v>
      </c>
      <c r="EQ11" s="9">
        <v>23.815000000000001</v>
      </c>
      <c r="ER11" s="9">
        <v>29.98</v>
      </c>
      <c r="ES11" s="9">
        <v>11.177</v>
      </c>
      <c r="ET11" s="9">
        <v>4.8719999999999999</v>
      </c>
      <c r="EU11" s="9">
        <v>6.3049999999999997</v>
      </c>
      <c r="EV11" s="9">
        <v>71.387</v>
      </c>
      <c r="EW11" s="9">
        <v>43.981000000000002</v>
      </c>
      <c r="EX11" s="9">
        <v>27.405999999999999</v>
      </c>
      <c r="EY11" s="9">
        <v>68.870999999999995</v>
      </c>
      <c r="EZ11" s="9">
        <v>43.281999999999996</v>
      </c>
      <c r="FA11" s="9">
        <v>25.588999999999999</v>
      </c>
      <c r="FB11" s="9">
        <v>52.825000000000003</v>
      </c>
      <c r="FC11" s="9">
        <v>35.784999999999997</v>
      </c>
      <c r="FD11" s="9">
        <v>17.04</v>
      </c>
      <c r="FE11" s="9">
        <v>16.045000000000002</v>
      </c>
      <c r="FF11" s="9">
        <v>7.4969999999999999</v>
      </c>
      <c r="FG11" s="9">
        <v>8.5489999999999995</v>
      </c>
      <c r="FH11" s="9">
        <v>2.5169999999999999</v>
      </c>
      <c r="FI11" s="9">
        <v>0.7</v>
      </c>
      <c r="FJ11" s="9">
        <v>1.8169999999999999</v>
      </c>
      <c r="FK11" s="9">
        <v>1015.636</v>
      </c>
      <c r="FL11" s="9">
        <v>380.10899999999998</v>
      </c>
      <c r="FM11" s="9">
        <v>635.52700000000004</v>
      </c>
      <c r="FN11" s="9">
        <v>949.37199999999996</v>
      </c>
      <c r="FO11" s="9">
        <v>358.54899999999998</v>
      </c>
      <c r="FP11" s="9">
        <v>590.82299999999998</v>
      </c>
      <c r="FQ11" s="9">
        <v>490.01100000000002</v>
      </c>
      <c r="FR11" s="9">
        <v>196.404</v>
      </c>
      <c r="FS11" s="9">
        <v>293.60700000000003</v>
      </c>
      <c r="FT11" s="9">
        <v>459.36099999999999</v>
      </c>
      <c r="FU11" s="9">
        <v>162.14500000000001</v>
      </c>
      <c r="FV11" s="9">
        <v>297.21600000000001</v>
      </c>
      <c r="FW11" s="9">
        <v>66.263999999999996</v>
      </c>
      <c r="FX11" s="9">
        <v>21.559000000000001</v>
      </c>
      <c r="FY11" s="9">
        <v>44.704999999999998</v>
      </c>
      <c r="FZ11" s="9">
        <v>874.601</v>
      </c>
      <c r="GA11" s="9">
        <v>310.29599999999999</v>
      </c>
      <c r="GB11" s="9">
        <v>564.30600000000004</v>
      </c>
      <c r="GC11" s="9">
        <v>823.83299999999997</v>
      </c>
      <c r="GD11" s="9">
        <v>293.09699999999998</v>
      </c>
      <c r="GE11" s="9">
        <v>530.73599999999999</v>
      </c>
      <c r="GF11" s="9">
        <v>422.08800000000002</v>
      </c>
      <c r="GG11" s="9">
        <v>157.85</v>
      </c>
      <c r="GH11" s="9">
        <v>264.238</v>
      </c>
      <c r="GI11" s="9">
        <v>401.745</v>
      </c>
      <c r="GJ11" s="9">
        <v>135.24700000000001</v>
      </c>
      <c r="GK11" s="9">
        <v>266.49799999999999</v>
      </c>
      <c r="GL11" s="9">
        <v>50.768999999999998</v>
      </c>
      <c r="GM11" s="9">
        <v>17.199000000000002</v>
      </c>
      <c r="GN11" s="9">
        <v>33.57</v>
      </c>
      <c r="GO11" s="9">
        <v>141.035</v>
      </c>
      <c r="GP11" s="9">
        <v>69.813000000000002</v>
      </c>
      <c r="GQ11" s="9">
        <v>71.221999999999994</v>
      </c>
      <c r="GR11" s="9">
        <v>125.539</v>
      </c>
      <c r="GS11" s="9">
        <v>65.453000000000003</v>
      </c>
      <c r="GT11" s="9">
        <v>60.087000000000003</v>
      </c>
      <c r="GU11" s="9">
        <v>67.923000000000002</v>
      </c>
      <c r="GV11" s="9">
        <v>38.555</v>
      </c>
      <c r="GW11" s="9">
        <v>29.369</v>
      </c>
      <c r="GX11" s="9">
        <v>57.616</v>
      </c>
      <c r="GY11" s="9">
        <v>26.898</v>
      </c>
      <c r="GZ11" s="9">
        <v>30.718</v>
      </c>
      <c r="HA11" s="9">
        <v>15.494999999999999</v>
      </c>
      <c r="HB11" s="9">
        <v>4.3600000000000003</v>
      </c>
      <c r="HC11" s="9">
        <v>11.135</v>
      </c>
      <c r="HD11" s="9">
        <v>327.745</v>
      </c>
      <c r="HE11" s="9">
        <v>97.441999999999993</v>
      </c>
      <c r="HF11" s="9">
        <v>230.30199999999999</v>
      </c>
      <c r="HG11" s="9">
        <v>307.88600000000002</v>
      </c>
      <c r="HH11" s="9">
        <v>91.956999999999994</v>
      </c>
      <c r="HI11" s="9">
        <v>215.929</v>
      </c>
      <c r="HJ11" s="9">
        <v>144.86000000000001</v>
      </c>
      <c r="HK11" s="9">
        <v>41.576000000000001</v>
      </c>
      <c r="HL11" s="9">
        <v>103.28400000000001</v>
      </c>
      <c r="HM11" s="9">
        <v>163.02600000000001</v>
      </c>
      <c r="HN11" s="9">
        <v>50.381</v>
      </c>
      <c r="HO11" s="9">
        <v>112.645</v>
      </c>
      <c r="HP11" s="9">
        <v>19.859000000000002</v>
      </c>
      <c r="HQ11" s="9">
        <v>5.4850000000000003</v>
      </c>
      <c r="HR11" s="9">
        <v>14.372999999999999</v>
      </c>
      <c r="HS11" s="9">
        <v>142.42400000000001</v>
      </c>
      <c r="HT11" s="9">
        <v>35.009</v>
      </c>
      <c r="HU11" s="9">
        <v>107.416</v>
      </c>
      <c r="HV11" s="9">
        <v>125.996</v>
      </c>
      <c r="HW11" s="9">
        <v>28.666</v>
      </c>
      <c r="HX11" s="9">
        <v>97.33</v>
      </c>
      <c r="HY11" s="9">
        <v>58.703000000000003</v>
      </c>
      <c r="HZ11" s="9">
        <v>14.904</v>
      </c>
      <c r="IA11" s="9">
        <v>43.798000000000002</v>
      </c>
      <c r="IB11" s="9">
        <v>67.293000000000006</v>
      </c>
      <c r="IC11" s="9">
        <v>13.762</v>
      </c>
      <c r="ID11" s="9">
        <v>53.531999999999996</v>
      </c>
      <c r="IE11" s="9">
        <v>16.428000000000001</v>
      </c>
      <c r="IF11" s="9">
        <v>6.343</v>
      </c>
      <c r="IG11" s="9">
        <v>10.086</v>
      </c>
      <c r="IH11" s="9">
        <v>271.86900000000003</v>
      </c>
      <c r="II11" s="9">
        <v>98.849000000000004</v>
      </c>
      <c r="IJ11" s="9">
        <v>173.02</v>
      </c>
      <c r="IK11" s="9">
        <v>255.583</v>
      </c>
      <c r="IL11" s="9">
        <v>93.186999999999998</v>
      </c>
      <c r="IM11" s="9">
        <v>162.39599999999999</v>
      </c>
      <c r="IN11" s="9">
        <v>141.79400000000001</v>
      </c>
      <c r="IO11" s="9">
        <v>55.98</v>
      </c>
      <c r="IP11" s="9">
        <v>85.813999999999993</v>
      </c>
      <c r="IQ11" s="9">
        <v>113.789</v>
      </c>
    </row>
    <row r="12" spans="1:251">
      <c r="A12" s="10">
        <v>42401</v>
      </c>
      <c r="B12" s="9">
        <v>1058.066</v>
      </c>
      <c r="C12" s="9">
        <v>416.85</v>
      </c>
      <c r="D12" s="9">
        <v>641.21600000000001</v>
      </c>
      <c r="E12" s="9">
        <v>994.99199999999996</v>
      </c>
      <c r="F12" s="9">
        <v>395.20800000000003</v>
      </c>
      <c r="G12" s="9">
        <v>599.78499999999997</v>
      </c>
      <c r="H12" s="9">
        <v>501.214</v>
      </c>
      <c r="I12" s="9">
        <v>210.864</v>
      </c>
      <c r="J12" s="9">
        <v>290.351</v>
      </c>
      <c r="K12" s="9">
        <v>493.77800000000002</v>
      </c>
      <c r="L12" s="9">
        <v>184.34399999999999</v>
      </c>
      <c r="M12" s="9">
        <v>309.43400000000003</v>
      </c>
      <c r="N12" s="9">
        <v>63.073999999999998</v>
      </c>
      <c r="O12" s="9">
        <v>21.641999999999999</v>
      </c>
      <c r="P12" s="9">
        <v>41.430999999999997</v>
      </c>
      <c r="Q12" s="9">
        <v>902.4</v>
      </c>
      <c r="R12" s="9">
        <v>339.29199999999997</v>
      </c>
      <c r="S12" s="9">
        <v>563.10799999999995</v>
      </c>
      <c r="T12" s="9">
        <v>857.529</v>
      </c>
      <c r="U12" s="9">
        <v>325.51100000000002</v>
      </c>
      <c r="V12" s="9">
        <v>532.01700000000005</v>
      </c>
      <c r="W12" s="9">
        <v>436.16899999999998</v>
      </c>
      <c r="X12" s="9">
        <v>178.33500000000001</v>
      </c>
      <c r="Y12" s="9">
        <v>257.834</v>
      </c>
      <c r="Z12" s="9">
        <v>421.35899999999998</v>
      </c>
      <c r="AA12" s="9">
        <v>147.17599999999999</v>
      </c>
      <c r="AB12" s="9">
        <v>274.18400000000003</v>
      </c>
      <c r="AC12" s="9">
        <v>44.871000000000002</v>
      </c>
      <c r="AD12" s="9">
        <v>13.781000000000001</v>
      </c>
      <c r="AE12" s="9">
        <v>31.091000000000001</v>
      </c>
      <c r="AF12" s="9">
        <v>155.666</v>
      </c>
      <c r="AG12" s="9">
        <v>77.558999999999997</v>
      </c>
      <c r="AH12" s="9">
        <v>78.108000000000004</v>
      </c>
      <c r="AI12" s="9">
        <v>137.464</v>
      </c>
      <c r="AJ12" s="9">
        <v>69.697000000000003</v>
      </c>
      <c r="AK12" s="9">
        <v>67.766999999999996</v>
      </c>
      <c r="AL12" s="9">
        <v>65.045000000000002</v>
      </c>
      <c r="AM12" s="9">
        <v>32.527999999999999</v>
      </c>
      <c r="AN12" s="9">
        <v>32.517000000000003</v>
      </c>
      <c r="AO12" s="9">
        <v>72.418999999999997</v>
      </c>
      <c r="AP12" s="9">
        <v>37.167999999999999</v>
      </c>
      <c r="AQ12" s="9">
        <v>35.25</v>
      </c>
      <c r="AR12" s="9">
        <v>18.202999999999999</v>
      </c>
      <c r="AS12" s="9">
        <v>7.8620000000000001</v>
      </c>
      <c r="AT12" s="9">
        <v>10.340999999999999</v>
      </c>
      <c r="AU12" s="9">
        <v>347.59</v>
      </c>
      <c r="AV12" s="9">
        <v>112.666</v>
      </c>
      <c r="AW12" s="9">
        <v>234.923</v>
      </c>
      <c r="AX12" s="9">
        <v>328.012</v>
      </c>
      <c r="AY12" s="9">
        <v>107.871</v>
      </c>
      <c r="AZ12" s="9">
        <v>220.14099999999999</v>
      </c>
      <c r="BA12" s="9">
        <v>146.96199999999999</v>
      </c>
      <c r="BB12" s="9">
        <v>51.381999999999998</v>
      </c>
      <c r="BC12" s="9">
        <v>95.581000000000003</v>
      </c>
      <c r="BD12" s="9">
        <v>181.05</v>
      </c>
      <c r="BE12" s="9">
        <v>56.488999999999997</v>
      </c>
      <c r="BF12" s="9">
        <v>124.56</v>
      </c>
      <c r="BG12" s="9">
        <v>19.577000000000002</v>
      </c>
      <c r="BH12" s="9">
        <v>4.7949999999999999</v>
      </c>
      <c r="BI12" s="9">
        <v>14.782</v>
      </c>
      <c r="BJ12" s="9">
        <v>156.13999999999999</v>
      </c>
      <c r="BK12" s="9">
        <v>48.948999999999998</v>
      </c>
      <c r="BL12" s="9">
        <v>107.191</v>
      </c>
      <c r="BM12" s="9">
        <v>144.9</v>
      </c>
      <c r="BN12" s="9">
        <v>45.531999999999996</v>
      </c>
      <c r="BO12" s="9">
        <v>99.367999999999995</v>
      </c>
      <c r="BP12" s="9">
        <v>64.894000000000005</v>
      </c>
      <c r="BQ12" s="9">
        <v>19.986000000000001</v>
      </c>
      <c r="BR12" s="9">
        <v>44.908000000000001</v>
      </c>
      <c r="BS12" s="9">
        <v>80.006</v>
      </c>
      <c r="BT12" s="9">
        <v>25.545999999999999</v>
      </c>
      <c r="BU12" s="9">
        <v>54.46</v>
      </c>
      <c r="BV12" s="9">
        <v>11.24</v>
      </c>
      <c r="BW12" s="9">
        <v>3.4169999999999998</v>
      </c>
      <c r="BX12" s="9">
        <v>7.8230000000000004</v>
      </c>
      <c r="BY12" s="9">
        <v>297.28100000000001</v>
      </c>
      <c r="BZ12" s="9">
        <v>117.575</v>
      </c>
      <c r="CA12" s="9">
        <v>179.70599999999999</v>
      </c>
      <c r="CB12" s="9">
        <v>279.721</v>
      </c>
      <c r="CC12" s="9">
        <v>112.66500000000001</v>
      </c>
      <c r="CD12" s="9">
        <v>167.05600000000001</v>
      </c>
      <c r="CE12" s="9">
        <v>147.64699999999999</v>
      </c>
      <c r="CF12" s="9">
        <v>63.598999999999997</v>
      </c>
      <c r="CG12" s="9">
        <v>84.048000000000002</v>
      </c>
      <c r="CH12" s="9">
        <v>132.07400000000001</v>
      </c>
      <c r="CI12" s="9">
        <v>49.066000000000003</v>
      </c>
      <c r="CJ12" s="9">
        <v>83.007999999999996</v>
      </c>
      <c r="CK12" s="9">
        <v>17.559999999999999</v>
      </c>
      <c r="CL12" s="9">
        <v>4.91</v>
      </c>
      <c r="CM12" s="9">
        <v>12.65</v>
      </c>
      <c r="CN12" s="9">
        <v>257.05599999999998</v>
      </c>
      <c r="CO12" s="9">
        <v>137.66</v>
      </c>
      <c r="CP12" s="9">
        <v>119.396</v>
      </c>
      <c r="CQ12" s="9">
        <v>242.35900000000001</v>
      </c>
      <c r="CR12" s="9">
        <v>129.13900000000001</v>
      </c>
      <c r="CS12" s="9">
        <v>113.22</v>
      </c>
      <c r="CT12" s="9">
        <v>141.71100000000001</v>
      </c>
      <c r="CU12" s="9">
        <v>75.897000000000006</v>
      </c>
      <c r="CV12" s="9">
        <v>65.814999999999998</v>
      </c>
      <c r="CW12" s="9">
        <v>100.648</v>
      </c>
      <c r="CX12" s="9">
        <v>53.243000000000002</v>
      </c>
      <c r="CY12" s="9">
        <v>47.405000000000001</v>
      </c>
      <c r="CZ12" s="9">
        <v>14.696</v>
      </c>
      <c r="DA12" s="9">
        <v>8.52</v>
      </c>
      <c r="DB12" s="9">
        <v>6.1760000000000002</v>
      </c>
      <c r="DC12" s="9">
        <v>365.71300000000002</v>
      </c>
      <c r="DD12" s="9">
        <v>118.40900000000001</v>
      </c>
      <c r="DE12" s="9">
        <v>247.304</v>
      </c>
      <c r="DF12" s="9">
        <v>347.779</v>
      </c>
      <c r="DG12" s="9">
        <v>110.658</v>
      </c>
      <c r="DH12" s="9">
        <v>237.12100000000001</v>
      </c>
      <c r="DI12" s="9">
        <v>130.898</v>
      </c>
      <c r="DJ12" s="9">
        <v>42.045000000000002</v>
      </c>
      <c r="DK12" s="9">
        <v>88.852000000000004</v>
      </c>
      <c r="DL12" s="9">
        <v>216.881</v>
      </c>
      <c r="DM12" s="9">
        <v>68.611999999999995</v>
      </c>
      <c r="DN12" s="9">
        <v>148.26900000000001</v>
      </c>
      <c r="DO12" s="9">
        <v>17.934000000000001</v>
      </c>
      <c r="DP12" s="9">
        <v>7.7519999999999998</v>
      </c>
      <c r="DQ12" s="9">
        <v>10.182</v>
      </c>
      <c r="DR12" s="9">
        <v>462.66500000000002</v>
      </c>
      <c r="DS12" s="9">
        <v>185.66</v>
      </c>
      <c r="DT12" s="9">
        <v>277.005</v>
      </c>
      <c r="DU12" s="9">
        <v>436.29199999999997</v>
      </c>
      <c r="DV12" s="9">
        <v>181.05799999999999</v>
      </c>
      <c r="DW12" s="9">
        <v>255.23400000000001</v>
      </c>
      <c r="DX12" s="9">
        <v>226.74600000000001</v>
      </c>
      <c r="DY12" s="9">
        <v>101.001</v>
      </c>
      <c r="DZ12" s="9">
        <v>125.745</v>
      </c>
      <c r="EA12" s="9">
        <v>209.547</v>
      </c>
      <c r="EB12" s="9">
        <v>80.057000000000002</v>
      </c>
      <c r="EC12" s="9">
        <v>129.489</v>
      </c>
      <c r="ED12" s="9">
        <v>26.372</v>
      </c>
      <c r="EE12" s="9">
        <v>4.6020000000000003</v>
      </c>
      <c r="EF12" s="9">
        <v>21.771000000000001</v>
      </c>
      <c r="EG12" s="9">
        <v>164.79300000000001</v>
      </c>
      <c r="EH12" s="9">
        <v>75.531000000000006</v>
      </c>
      <c r="EI12" s="9">
        <v>89.262</v>
      </c>
      <c r="EJ12" s="9">
        <v>152.43799999999999</v>
      </c>
      <c r="EK12" s="9">
        <v>69.578000000000003</v>
      </c>
      <c r="EL12" s="9">
        <v>82.86</v>
      </c>
      <c r="EM12" s="9">
        <v>97.71</v>
      </c>
      <c r="EN12" s="9">
        <v>41.923000000000002</v>
      </c>
      <c r="EO12" s="9">
        <v>55.786999999999999</v>
      </c>
      <c r="EP12" s="9">
        <v>54.728000000000002</v>
      </c>
      <c r="EQ12" s="9">
        <v>27.655000000000001</v>
      </c>
      <c r="ER12" s="9">
        <v>27.073</v>
      </c>
      <c r="ES12" s="9">
        <v>12.356</v>
      </c>
      <c r="ET12" s="9">
        <v>5.9530000000000003</v>
      </c>
      <c r="EU12" s="9">
        <v>6.4020000000000001</v>
      </c>
      <c r="EV12" s="9">
        <v>64.894999999999996</v>
      </c>
      <c r="EW12" s="9">
        <v>37.25</v>
      </c>
      <c r="EX12" s="9">
        <v>27.645</v>
      </c>
      <c r="EY12" s="9">
        <v>58.482999999999997</v>
      </c>
      <c r="EZ12" s="9">
        <v>33.914000000000001</v>
      </c>
      <c r="FA12" s="9">
        <v>24.568999999999999</v>
      </c>
      <c r="FB12" s="9">
        <v>45.860999999999997</v>
      </c>
      <c r="FC12" s="9">
        <v>25.893999999999998</v>
      </c>
      <c r="FD12" s="9">
        <v>19.966000000000001</v>
      </c>
      <c r="FE12" s="9">
        <v>12.622999999999999</v>
      </c>
      <c r="FF12" s="9">
        <v>8.02</v>
      </c>
      <c r="FG12" s="9">
        <v>4.6029999999999998</v>
      </c>
      <c r="FH12" s="9">
        <v>6.4119999999999999</v>
      </c>
      <c r="FI12" s="9">
        <v>3.3359999999999999</v>
      </c>
      <c r="FJ12" s="9">
        <v>3.0760000000000001</v>
      </c>
      <c r="FK12" s="9">
        <v>1037.3869999999999</v>
      </c>
      <c r="FL12" s="9">
        <v>402.74400000000003</v>
      </c>
      <c r="FM12" s="9">
        <v>634.64300000000003</v>
      </c>
      <c r="FN12" s="9">
        <v>974.88599999999997</v>
      </c>
      <c r="FO12" s="9">
        <v>381.67399999999998</v>
      </c>
      <c r="FP12" s="9">
        <v>593.21199999999999</v>
      </c>
      <c r="FQ12" s="9">
        <v>495.39499999999998</v>
      </c>
      <c r="FR12" s="9">
        <v>207.90600000000001</v>
      </c>
      <c r="FS12" s="9">
        <v>287.48899999999998</v>
      </c>
      <c r="FT12" s="9">
        <v>479.49099999999999</v>
      </c>
      <c r="FU12" s="9">
        <v>173.768</v>
      </c>
      <c r="FV12" s="9">
        <v>305.72300000000001</v>
      </c>
      <c r="FW12" s="9">
        <v>62.500999999999998</v>
      </c>
      <c r="FX12" s="9">
        <v>21.07</v>
      </c>
      <c r="FY12" s="9">
        <v>41.430999999999997</v>
      </c>
      <c r="FZ12" s="9">
        <v>892.31299999999999</v>
      </c>
      <c r="GA12" s="9">
        <v>333.94799999999998</v>
      </c>
      <c r="GB12" s="9">
        <v>558.36500000000001</v>
      </c>
      <c r="GC12" s="9">
        <v>847.44200000000001</v>
      </c>
      <c r="GD12" s="9">
        <v>320.16800000000001</v>
      </c>
      <c r="GE12" s="9">
        <v>527.274</v>
      </c>
      <c r="GF12" s="9">
        <v>432.29199999999997</v>
      </c>
      <c r="GG12" s="9">
        <v>176.72399999999999</v>
      </c>
      <c r="GH12" s="9">
        <v>255.56700000000001</v>
      </c>
      <c r="GI12" s="9">
        <v>415.15</v>
      </c>
      <c r="GJ12" s="9">
        <v>143.44399999999999</v>
      </c>
      <c r="GK12" s="9">
        <v>271.70699999999999</v>
      </c>
      <c r="GL12" s="9">
        <v>44.871000000000002</v>
      </c>
      <c r="GM12" s="9">
        <v>13.781000000000001</v>
      </c>
      <c r="GN12" s="9">
        <v>31.091000000000001</v>
      </c>
      <c r="GO12" s="9">
        <v>145.07400000000001</v>
      </c>
      <c r="GP12" s="9">
        <v>68.795000000000002</v>
      </c>
      <c r="GQ12" s="9">
        <v>76.278000000000006</v>
      </c>
      <c r="GR12" s="9">
        <v>127.444</v>
      </c>
      <c r="GS12" s="9">
        <v>61.506</v>
      </c>
      <c r="GT12" s="9">
        <v>65.938000000000002</v>
      </c>
      <c r="GU12" s="9">
        <v>63.103000000000002</v>
      </c>
      <c r="GV12" s="9">
        <v>31.181999999999999</v>
      </c>
      <c r="GW12" s="9">
        <v>31.920999999999999</v>
      </c>
      <c r="GX12" s="9">
        <v>64.340999999999994</v>
      </c>
      <c r="GY12" s="9">
        <v>30.324000000000002</v>
      </c>
      <c r="GZ12" s="9">
        <v>34.015999999999998</v>
      </c>
      <c r="HA12" s="9">
        <v>17.63</v>
      </c>
      <c r="HB12" s="9">
        <v>7.2889999999999997</v>
      </c>
      <c r="HC12" s="9">
        <v>10.340999999999999</v>
      </c>
      <c r="HD12" s="9">
        <v>336.75900000000001</v>
      </c>
      <c r="HE12" s="9">
        <v>106.869</v>
      </c>
      <c r="HF12" s="9">
        <v>229.89</v>
      </c>
      <c r="HG12" s="9">
        <v>317.755</v>
      </c>
      <c r="HH12" s="9">
        <v>102.64700000000001</v>
      </c>
      <c r="HI12" s="9">
        <v>215.108</v>
      </c>
      <c r="HJ12" s="9">
        <v>142.99100000000001</v>
      </c>
      <c r="HK12" s="9">
        <v>50.271999999999998</v>
      </c>
      <c r="HL12" s="9">
        <v>92.718999999999994</v>
      </c>
      <c r="HM12" s="9">
        <v>174.76400000000001</v>
      </c>
      <c r="HN12" s="9">
        <v>52.375</v>
      </c>
      <c r="HO12" s="9">
        <v>122.389</v>
      </c>
      <c r="HP12" s="9">
        <v>19.004000000000001</v>
      </c>
      <c r="HQ12" s="9">
        <v>4.2220000000000004</v>
      </c>
      <c r="HR12" s="9">
        <v>14.782</v>
      </c>
      <c r="HS12" s="9">
        <v>152.786</v>
      </c>
      <c r="HT12" s="9">
        <v>46.731000000000002</v>
      </c>
      <c r="HU12" s="9">
        <v>106.05500000000001</v>
      </c>
      <c r="HV12" s="9">
        <v>141.54599999999999</v>
      </c>
      <c r="HW12" s="9">
        <v>43.314</v>
      </c>
      <c r="HX12" s="9">
        <v>98.231999999999999</v>
      </c>
      <c r="HY12" s="9">
        <v>64.894000000000005</v>
      </c>
      <c r="HZ12" s="9">
        <v>19.986000000000001</v>
      </c>
      <c r="IA12" s="9">
        <v>44.908000000000001</v>
      </c>
      <c r="IB12" s="9">
        <v>76.652000000000001</v>
      </c>
      <c r="IC12" s="9">
        <v>23.327999999999999</v>
      </c>
      <c r="ID12" s="9">
        <v>53.323999999999998</v>
      </c>
      <c r="IE12" s="9">
        <v>11.24</v>
      </c>
      <c r="IF12" s="9">
        <v>3.4169999999999998</v>
      </c>
      <c r="IG12" s="9">
        <v>7.8230000000000004</v>
      </c>
      <c r="IH12" s="9">
        <v>293.98099999999999</v>
      </c>
      <c r="II12" s="9">
        <v>114.679</v>
      </c>
      <c r="IJ12" s="9">
        <v>179.30199999999999</v>
      </c>
      <c r="IK12" s="9">
        <v>276.42099999999999</v>
      </c>
      <c r="IL12" s="9">
        <v>109.76900000000001</v>
      </c>
      <c r="IM12" s="9">
        <v>166.65199999999999</v>
      </c>
      <c r="IN12" s="9">
        <v>146.86099999999999</v>
      </c>
      <c r="IO12" s="9">
        <v>62.813000000000002</v>
      </c>
      <c r="IP12" s="9">
        <v>84.048000000000002</v>
      </c>
      <c r="IQ12" s="9">
        <v>129.56</v>
      </c>
    </row>
    <row r="13" spans="1:251">
      <c r="A13" s="10">
        <v>42767</v>
      </c>
      <c r="B13" s="9">
        <v>1079.578</v>
      </c>
      <c r="C13" s="9">
        <v>421.34800000000001</v>
      </c>
      <c r="D13" s="9">
        <v>658.23</v>
      </c>
      <c r="E13" s="9">
        <v>1022.556</v>
      </c>
      <c r="F13" s="9">
        <v>401.41399999999999</v>
      </c>
      <c r="G13" s="9">
        <v>621.14200000000005</v>
      </c>
      <c r="H13" s="9">
        <v>497.57100000000003</v>
      </c>
      <c r="I13" s="9">
        <v>204.62799999999999</v>
      </c>
      <c r="J13" s="9">
        <v>292.94299999999998</v>
      </c>
      <c r="K13" s="9">
        <v>524.98500000000001</v>
      </c>
      <c r="L13" s="9">
        <v>196.786</v>
      </c>
      <c r="M13" s="9">
        <v>328.19900000000001</v>
      </c>
      <c r="N13" s="9">
        <v>57.021000000000001</v>
      </c>
      <c r="O13" s="9">
        <v>19.934000000000001</v>
      </c>
      <c r="P13" s="9">
        <v>37.088000000000001</v>
      </c>
      <c r="Q13" s="9">
        <v>922.12400000000002</v>
      </c>
      <c r="R13" s="9">
        <v>334.09100000000001</v>
      </c>
      <c r="S13" s="9">
        <v>588.03300000000002</v>
      </c>
      <c r="T13" s="9">
        <v>877.75800000000004</v>
      </c>
      <c r="U13" s="9">
        <v>319.00299999999999</v>
      </c>
      <c r="V13" s="9">
        <v>558.755</v>
      </c>
      <c r="W13" s="9">
        <v>425.84399999999999</v>
      </c>
      <c r="X13" s="9">
        <v>162.447</v>
      </c>
      <c r="Y13" s="9">
        <v>263.39699999999999</v>
      </c>
      <c r="Z13" s="9">
        <v>451.91399999999999</v>
      </c>
      <c r="AA13" s="9">
        <v>156.55600000000001</v>
      </c>
      <c r="AB13" s="9">
        <v>295.358</v>
      </c>
      <c r="AC13" s="9">
        <v>44.366999999999997</v>
      </c>
      <c r="AD13" s="9">
        <v>15.089</v>
      </c>
      <c r="AE13" s="9">
        <v>29.277999999999999</v>
      </c>
      <c r="AF13" s="9">
        <v>157.453</v>
      </c>
      <c r="AG13" s="9">
        <v>87.256</v>
      </c>
      <c r="AH13" s="9">
        <v>70.197000000000003</v>
      </c>
      <c r="AI13" s="9">
        <v>144.79900000000001</v>
      </c>
      <c r="AJ13" s="9">
        <v>82.412000000000006</v>
      </c>
      <c r="AK13" s="9">
        <v>62.387</v>
      </c>
      <c r="AL13" s="9">
        <v>71.727000000000004</v>
      </c>
      <c r="AM13" s="9">
        <v>42.180999999999997</v>
      </c>
      <c r="AN13" s="9">
        <v>29.545999999999999</v>
      </c>
      <c r="AO13" s="9">
        <v>73.070999999999998</v>
      </c>
      <c r="AP13" s="9">
        <v>40.229999999999997</v>
      </c>
      <c r="AQ13" s="9">
        <v>32.841000000000001</v>
      </c>
      <c r="AR13" s="9">
        <v>12.654</v>
      </c>
      <c r="AS13" s="9">
        <v>4.8449999999999998</v>
      </c>
      <c r="AT13" s="9">
        <v>7.81</v>
      </c>
      <c r="AU13" s="9">
        <v>341.96899999999999</v>
      </c>
      <c r="AV13" s="9">
        <v>107.235</v>
      </c>
      <c r="AW13" s="9">
        <v>234.73400000000001</v>
      </c>
      <c r="AX13" s="9">
        <v>323.846</v>
      </c>
      <c r="AY13" s="9">
        <v>101.38</v>
      </c>
      <c r="AZ13" s="9">
        <v>222.46600000000001</v>
      </c>
      <c r="BA13" s="9">
        <v>131.48699999999999</v>
      </c>
      <c r="BB13" s="9">
        <v>37.301000000000002</v>
      </c>
      <c r="BC13" s="9">
        <v>94.186000000000007</v>
      </c>
      <c r="BD13" s="9">
        <v>192.35900000000001</v>
      </c>
      <c r="BE13" s="9">
        <v>64.078999999999994</v>
      </c>
      <c r="BF13" s="9">
        <v>128.28</v>
      </c>
      <c r="BG13" s="9">
        <v>18.123000000000001</v>
      </c>
      <c r="BH13" s="9">
        <v>5.8550000000000004</v>
      </c>
      <c r="BI13" s="9">
        <v>12.268000000000001</v>
      </c>
      <c r="BJ13" s="9">
        <v>171.91200000000001</v>
      </c>
      <c r="BK13" s="9">
        <v>49.781999999999996</v>
      </c>
      <c r="BL13" s="9">
        <v>122.131</v>
      </c>
      <c r="BM13" s="9">
        <v>164.25200000000001</v>
      </c>
      <c r="BN13" s="9">
        <v>47.807000000000002</v>
      </c>
      <c r="BO13" s="9">
        <v>116.44499999999999</v>
      </c>
      <c r="BP13" s="9">
        <v>81.799000000000007</v>
      </c>
      <c r="BQ13" s="9">
        <v>21.030999999999999</v>
      </c>
      <c r="BR13" s="9">
        <v>60.768000000000001</v>
      </c>
      <c r="BS13" s="9">
        <v>82.453000000000003</v>
      </c>
      <c r="BT13" s="9">
        <v>26.777000000000001</v>
      </c>
      <c r="BU13" s="9">
        <v>55.676000000000002</v>
      </c>
      <c r="BV13" s="9">
        <v>7.66</v>
      </c>
      <c r="BW13" s="9">
        <v>1.974</v>
      </c>
      <c r="BX13" s="9">
        <v>5.6859999999999999</v>
      </c>
      <c r="BY13" s="9">
        <v>307.20499999999998</v>
      </c>
      <c r="BZ13" s="9">
        <v>121.47199999999999</v>
      </c>
      <c r="CA13" s="9">
        <v>185.733</v>
      </c>
      <c r="CB13" s="9">
        <v>289.73500000000001</v>
      </c>
      <c r="CC13" s="9">
        <v>115.46899999999999</v>
      </c>
      <c r="CD13" s="9">
        <v>174.26499999999999</v>
      </c>
      <c r="CE13" s="9">
        <v>158.489</v>
      </c>
      <c r="CF13" s="9">
        <v>70.546000000000006</v>
      </c>
      <c r="CG13" s="9">
        <v>87.942999999999998</v>
      </c>
      <c r="CH13" s="9">
        <v>131.24600000000001</v>
      </c>
      <c r="CI13" s="9">
        <v>44.923999999999999</v>
      </c>
      <c r="CJ13" s="9">
        <v>86.322000000000003</v>
      </c>
      <c r="CK13" s="9">
        <v>17.47</v>
      </c>
      <c r="CL13" s="9">
        <v>6.0019999999999998</v>
      </c>
      <c r="CM13" s="9">
        <v>11.468</v>
      </c>
      <c r="CN13" s="9">
        <v>258.49099999999999</v>
      </c>
      <c r="CO13" s="9">
        <v>142.86000000000001</v>
      </c>
      <c r="CP13" s="9">
        <v>115.63200000000001</v>
      </c>
      <c r="CQ13" s="9">
        <v>244.72399999999999</v>
      </c>
      <c r="CR13" s="9">
        <v>136.75800000000001</v>
      </c>
      <c r="CS13" s="9">
        <v>107.96599999999999</v>
      </c>
      <c r="CT13" s="9">
        <v>125.797</v>
      </c>
      <c r="CU13" s="9">
        <v>75.751000000000005</v>
      </c>
      <c r="CV13" s="9">
        <v>50.045999999999999</v>
      </c>
      <c r="CW13" s="9">
        <v>118.92700000000001</v>
      </c>
      <c r="CX13" s="9">
        <v>61.006999999999998</v>
      </c>
      <c r="CY13" s="9">
        <v>57.92</v>
      </c>
      <c r="CZ13" s="9">
        <v>13.766999999999999</v>
      </c>
      <c r="DA13" s="9">
        <v>6.1020000000000003</v>
      </c>
      <c r="DB13" s="9">
        <v>7.6660000000000004</v>
      </c>
      <c r="DC13" s="9">
        <v>376.27300000000002</v>
      </c>
      <c r="DD13" s="9">
        <v>120.852</v>
      </c>
      <c r="DE13" s="9">
        <v>255.42099999999999</v>
      </c>
      <c r="DF13" s="9">
        <v>358.03199999999998</v>
      </c>
      <c r="DG13" s="9">
        <v>114.694</v>
      </c>
      <c r="DH13" s="9">
        <v>243.33799999999999</v>
      </c>
      <c r="DI13" s="9">
        <v>138.83199999999999</v>
      </c>
      <c r="DJ13" s="9">
        <v>46.116999999999997</v>
      </c>
      <c r="DK13" s="9">
        <v>92.715000000000003</v>
      </c>
      <c r="DL13" s="9">
        <v>219.2</v>
      </c>
      <c r="DM13" s="9">
        <v>68.576999999999998</v>
      </c>
      <c r="DN13" s="9">
        <v>150.62299999999999</v>
      </c>
      <c r="DO13" s="9">
        <v>18.241</v>
      </c>
      <c r="DP13" s="9">
        <v>6.1589999999999998</v>
      </c>
      <c r="DQ13" s="9">
        <v>12.083</v>
      </c>
      <c r="DR13" s="9">
        <v>470.67200000000003</v>
      </c>
      <c r="DS13" s="9">
        <v>181.64500000000001</v>
      </c>
      <c r="DT13" s="9">
        <v>289.02699999999999</v>
      </c>
      <c r="DU13" s="9">
        <v>445.24799999999999</v>
      </c>
      <c r="DV13" s="9">
        <v>174.565</v>
      </c>
      <c r="DW13" s="9">
        <v>270.68299999999999</v>
      </c>
      <c r="DX13" s="9">
        <v>226.30199999999999</v>
      </c>
      <c r="DY13" s="9">
        <v>89.974999999999994</v>
      </c>
      <c r="DZ13" s="9">
        <v>136.327</v>
      </c>
      <c r="EA13" s="9">
        <v>218.946</v>
      </c>
      <c r="EB13" s="9">
        <v>84.59</v>
      </c>
      <c r="EC13" s="9">
        <v>134.35599999999999</v>
      </c>
      <c r="ED13" s="9">
        <v>25.422999999999998</v>
      </c>
      <c r="EE13" s="9">
        <v>7.08</v>
      </c>
      <c r="EF13" s="9">
        <v>18.344000000000001</v>
      </c>
      <c r="EG13" s="9">
        <v>179.04499999999999</v>
      </c>
      <c r="EH13" s="9">
        <v>88.734999999999999</v>
      </c>
      <c r="EI13" s="9">
        <v>90.31</v>
      </c>
      <c r="EJ13" s="9">
        <v>168.97300000000001</v>
      </c>
      <c r="EK13" s="9">
        <v>84.349000000000004</v>
      </c>
      <c r="EL13" s="9">
        <v>84.623000000000005</v>
      </c>
      <c r="EM13" s="9">
        <v>98.765000000000001</v>
      </c>
      <c r="EN13" s="9">
        <v>51.648000000000003</v>
      </c>
      <c r="EO13" s="9">
        <v>47.116999999999997</v>
      </c>
      <c r="EP13" s="9">
        <v>70.207999999999998</v>
      </c>
      <c r="EQ13" s="9">
        <v>32.701999999999998</v>
      </c>
      <c r="ER13" s="9">
        <v>37.506</v>
      </c>
      <c r="ES13" s="9">
        <v>10.073</v>
      </c>
      <c r="ET13" s="9">
        <v>4.3860000000000001</v>
      </c>
      <c r="EU13" s="9">
        <v>5.6870000000000003</v>
      </c>
      <c r="EV13" s="9">
        <v>53.588000000000001</v>
      </c>
      <c r="EW13" s="9">
        <v>30.116</v>
      </c>
      <c r="EX13" s="9">
        <v>23.472000000000001</v>
      </c>
      <c r="EY13" s="9">
        <v>50.304000000000002</v>
      </c>
      <c r="EZ13" s="9">
        <v>27.806000000000001</v>
      </c>
      <c r="FA13" s="9">
        <v>22.498000000000001</v>
      </c>
      <c r="FB13" s="9">
        <v>33.671999999999997</v>
      </c>
      <c r="FC13" s="9">
        <v>16.888000000000002</v>
      </c>
      <c r="FD13" s="9">
        <v>16.783999999999999</v>
      </c>
      <c r="FE13" s="9">
        <v>16.632000000000001</v>
      </c>
      <c r="FF13" s="9">
        <v>10.917999999999999</v>
      </c>
      <c r="FG13" s="9">
        <v>5.7140000000000004</v>
      </c>
      <c r="FH13" s="9">
        <v>3.2839999999999998</v>
      </c>
      <c r="FI13" s="9">
        <v>2.31</v>
      </c>
      <c r="FJ13" s="9">
        <v>0.97399999999999998</v>
      </c>
      <c r="FK13" s="9">
        <v>1060.49</v>
      </c>
      <c r="FL13" s="9">
        <v>409.66699999999997</v>
      </c>
      <c r="FM13" s="9">
        <v>650.82299999999998</v>
      </c>
      <c r="FN13" s="9">
        <v>1003.929</v>
      </c>
      <c r="FO13" s="9">
        <v>389.73399999999998</v>
      </c>
      <c r="FP13" s="9">
        <v>614.19500000000005</v>
      </c>
      <c r="FQ13" s="9">
        <v>493.25</v>
      </c>
      <c r="FR13" s="9">
        <v>202.21799999999999</v>
      </c>
      <c r="FS13" s="9">
        <v>291.03199999999998</v>
      </c>
      <c r="FT13" s="9">
        <v>510.67899999999997</v>
      </c>
      <c r="FU13" s="9">
        <v>187.51499999999999</v>
      </c>
      <c r="FV13" s="9">
        <v>323.16399999999999</v>
      </c>
      <c r="FW13" s="9">
        <v>56.561</v>
      </c>
      <c r="FX13" s="9">
        <v>19.934000000000001</v>
      </c>
      <c r="FY13" s="9">
        <v>36.627000000000002</v>
      </c>
      <c r="FZ13" s="9">
        <v>911.35199999999998</v>
      </c>
      <c r="GA13" s="9">
        <v>328.685</v>
      </c>
      <c r="GB13" s="9">
        <v>582.66700000000003</v>
      </c>
      <c r="GC13" s="9">
        <v>867.44600000000003</v>
      </c>
      <c r="GD13" s="9">
        <v>313.59699999999998</v>
      </c>
      <c r="GE13" s="9">
        <v>553.84900000000005</v>
      </c>
      <c r="GF13" s="9">
        <v>423.95699999999999</v>
      </c>
      <c r="GG13" s="9">
        <v>161.642</v>
      </c>
      <c r="GH13" s="9">
        <v>262.315</v>
      </c>
      <c r="GI13" s="9">
        <v>443.488</v>
      </c>
      <c r="GJ13" s="9">
        <v>151.95400000000001</v>
      </c>
      <c r="GK13" s="9">
        <v>291.53399999999999</v>
      </c>
      <c r="GL13" s="9">
        <v>43.906999999999996</v>
      </c>
      <c r="GM13" s="9">
        <v>15.089</v>
      </c>
      <c r="GN13" s="9">
        <v>28.818000000000001</v>
      </c>
      <c r="GO13" s="9">
        <v>149.13800000000001</v>
      </c>
      <c r="GP13" s="9">
        <v>80.981999999999999</v>
      </c>
      <c r="GQ13" s="9">
        <v>68.156000000000006</v>
      </c>
      <c r="GR13" s="9">
        <v>136.48400000000001</v>
      </c>
      <c r="GS13" s="9">
        <v>76.137</v>
      </c>
      <c r="GT13" s="9">
        <v>60.345999999999997</v>
      </c>
      <c r="GU13" s="9">
        <v>69.293000000000006</v>
      </c>
      <c r="GV13" s="9">
        <v>40.576000000000001</v>
      </c>
      <c r="GW13" s="9">
        <v>28.716000000000001</v>
      </c>
      <c r="GX13" s="9">
        <v>67.191000000000003</v>
      </c>
      <c r="GY13" s="9">
        <v>35.561</v>
      </c>
      <c r="GZ13" s="9">
        <v>31.63</v>
      </c>
      <c r="HA13" s="9">
        <v>12.654</v>
      </c>
      <c r="HB13" s="9">
        <v>4.8449999999999998</v>
      </c>
      <c r="HC13" s="9">
        <v>7.81</v>
      </c>
      <c r="HD13" s="9">
        <v>330.91699999999997</v>
      </c>
      <c r="HE13" s="9">
        <v>101.256</v>
      </c>
      <c r="HF13" s="9">
        <v>229.661</v>
      </c>
      <c r="HG13" s="9">
        <v>313.25400000000002</v>
      </c>
      <c r="HH13" s="9">
        <v>95.400999999999996</v>
      </c>
      <c r="HI13" s="9">
        <v>217.85300000000001</v>
      </c>
      <c r="HJ13" s="9">
        <v>128.36500000000001</v>
      </c>
      <c r="HK13" s="9">
        <v>35.479999999999997</v>
      </c>
      <c r="HL13" s="9">
        <v>92.884</v>
      </c>
      <c r="HM13" s="9">
        <v>184.88900000000001</v>
      </c>
      <c r="HN13" s="9">
        <v>59.920999999999999</v>
      </c>
      <c r="HO13" s="9">
        <v>124.968</v>
      </c>
      <c r="HP13" s="9">
        <v>17.663</v>
      </c>
      <c r="HQ13" s="9">
        <v>5.8550000000000004</v>
      </c>
      <c r="HR13" s="9">
        <v>11.808</v>
      </c>
      <c r="HS13" s="9">
        <v>169.12</v>
      </c>
      <c r="HT13" s="9">
        <v>47.514000000000003</v>
      </c>
      <c r="HU13" s="9">
        <v>121.60599999999999</v>
      </c>
      <c r="HV13" s="9">
        <v>161.459</v>
      </c>
      <c r="HW13" s="9">
        <v>45.539000000000001</v>
      </c>
      <c r="HX13" s="9">
        <v>115.92</v>
      </c>
      <c r="HY13" s="9">
        <v>81.471999999999994</v>
      </c>
      <c r="HZ13" s="9">
        <v>21.030999999999999</v>
      </c>
      <c r="IA13" s="9">
        <v>60.442</v>
      </c>
      <c r="IB13" s="9">
        <v>79.986999999999995</v>
      </c>
      <c r="IC13" s="9">
        <v>24.509</v>
      </c>
      <c r="ID13" s="9">
        <v>55.478000000000002</v>
      </c>
      <c r="IE13" s="9">
        <v>7.66</v>
      </c>
      <c r="IF13" s="9">
        <v>1.974</v>
      </c>
      <c r="IG13" s="9">
        <v>5.6859999999999999</v>
      </c>
      <c r="IH13" s="9">
        <v>304.59199999999998</v>
      </c>
      <c r="II13" s="9">
        <v>120.01600000000001</v>
      </c>
      <c r="IJ13" s="9">
        <v>184.57599999999999</v>
      </c>
      <c r="IK13" s="9">
        <v>287.12200000000001</v>
      </c>
      <c r="IL13" s="9">
        <v>114.014</v>
      </c>
      <c r="IM13" s="9">
        <v>173.108</v>
      </c>
      <c r="IN13" s="9">
        <v>157.61600000000001</v>
      </c>
      <c r="IO13" s="9">
        <v>69.956999999999994</v>
      </c>
      <c r="IP13" s="9">
        <v>87.66</v>
      </c>
      <c r="IQ13" s="9">
        <v>129.505</v>
      </c>
    </row>
    <row r="14" spans="1:251">
      <c r="A14" s="10">
        <v>43132</v>
      </c>
      <c r="B14" s="9">
        <v>1099.1479999999999</v>
      </c>
      <c r="C14" s="9">
        <v>415.24</v>
      </c>
      <c r="D14" s="9">
        <v>683.90800000000002</v>
      </c>
      <c r="E14" s="9">
        <v>1029.0060000000001</v>
      </c>
      <c r="F14" s="9">
        <v>392.78100000000001</v>
      </c>
      <c r="G14" s="9">
        <v>636.22500000000002</v>
      </c>
      <c r="H14" s="9">
        <v>519.74800000000005</v>
      </c>
      <c r="I14" s="9">
        <v>199.30699999999999</v>
      </c>
      <c r="J14" s="9">
        <v>320.44099999999997</v>
      </c>
      <c r="K14" s="9">
        <v>509.25799999999998</v>
      </c>
      <c r="L14" s="9">
        <v>193.47399999999999</v>
      </c>
      <c r="M14" s="9">
        <v>315.78399999999999</v>
      </c>
      <c r="N14" s="9">
        <v>70.143000000000001</v>
      </c>
      <c r="O14" s="9">
        <v>22.459</v>
      </c>
      <c r="P14" s="9">
        <v>47.683999999999997</v>
      </c>
      <c r="Q14" s="9">
        <v>930.69799999999998</v>
      </c>
      <c r="R14" s="9">
        <v>327.505</v>
      </c>
      <c r="S14" s="9">
        <v>603.19299999999998</v>
      </c>
      <c r="T14" s="9">
        <v>879.79100000000005</v>
      </c>
      <c r="U14" s="9">
        <v>311.87900000000002</v>
      </c>
      <c r="V14" s="9">
        <v>567.91200000000003</v>
      </c>
      <c r="W14" s="9">
        <v>443.03699999999998</v>
      </c>
      <c r="X14" s="9">
        <v>159.322</v>
      </c>
      <c r="Y14" s="9">
        <v>283.71600000000001</v>
      </c>
      <c r="Z14" s="9">
        <v>436.75400000000002</v>
      </c>
      <c r="AA14" s="9">
        <v>152.55799999999999</v>
      </c>
      <c r="AB14" s="9">
        <v>284.19600000000003</v>
      </c>
      <c r="AC14" s="9">
        <v>50.906999999999996</v>
      </c>
      <c r="AD14" s="9">
        <v>15.625</v>
      </c>
      <c r="AE14" s="9">
        <v>35.280999999999999</v>
      </c>
      <c r="AF14" s="9">
        <v>168.45</v>
      </c>
      <c r="AG14" s="9">
        <v>87.734999999999999</v>
      </c>
      <c r="AH14" s="9">
        <v>80.715000000000003</v>
      </c>
      <c r="AI14" s="9">
        <v>149.214</v>
      </c>
      <c r="AJ14" s="9">
        <v>80.902000000000001</v>
      </c>
      <c r="AK14" s="9">
        <v>68.311999999999998</v>
      </c>
      <c r="AL14" s="9">
        <v>76.710999999999999</v>
      </c>
      <c r="AM14" s="9">
        <v>39.985999999999997</v>
      </c>
      <c r="AN14" s="9">
        <v>36.725000000000001</v>
      </c>
      <c r="AO14" s="9">
        <v>72.503</v>
      </c>
      <c r="AP14" s="9">
        <v>40.915999999999997</v>
      </c>
      <c r="AQ14" s="9">
        <v>31.587</v>
      </c>
      <c r="AR14" s="9">
        <v>19.236000000000001</v>
      </c>
      <c r="AS14" s="9">
        <v>6.8330000000000002</v>
      </c>
      <c r="AT14" s="9">
        <v>12.403</v>
      </c>
      <c r="AU14" s="9">
        <v>360.34800000000001</v>
      </c>
      <c r="AV14" s="9">
        <v>118.7</v>
      </c>
      <c r="AW14" s="9">
        <v>241.648</v>
      </c>
      <c r="AX14" s="9">
        <v>335.37400000000002</v>
      </c>
      <c r="AY14" s="9">
        <v>112.831</v>
      </c>
      <c r="AZ14" s="9">
        <v>222.54300000000001</v>
      </c>
      <c r="BA14" s="9">
        <v>147.678</v>
      </c>
      <c r="BB14" s="9">
        <v>48.704000000000001</v>
      </c>
      <c r="BC14" s="9">
        <v>98.974000000000004</v>
      </c>
      <c r="BD14" s="9">
        <v>187.69499999999999</v>
      </c>
      <c r="BE14" s="9">
        <v>64.126999999999995</v>
      </c>
      <c r="BF14" s="9">
        <v>123.569</v>
      </c>
      <c r="BG14" s="9">
        <v>24.975000000000001</v>
      </c>
      <c r="BH14" s="9">
        <v>5.8689999999999998</v>
      </c>
      <c r="BI14" s="9">
        <v>19.105</v>
      </c>
      <c r="BJ14" s="9">
        <v>165.095</v>
      </c>
      <c r="BK14" s="9">
        <v>49.085000000000001</v>
      </c>
      <c r="BL14" s="9">
        <v>116.01</v>
      </c>
      <c r="BM14" s="9">
        <v>158.989</v>
      </c>
      <c r="BN14" s="9">
        <v>47.66</v>
      </c>
      <c r="BO14" s="9">
        <v>111.32899999999999</v>
      </c>
      <c r="BP14" s="9">
        <v>83.844999999999999</v>
      </c>
      <c r="BQ14" s="9">
        <v>22.497</v>
      </c>
      <c r="BR14" s="9">
        <v>61.347999999999999</v>
      </c>
      <c r="BS14" s="9">
        <v>75.144000000000005</v>
      </c>
      <c r="BT14" s="9">
        <v>25.163</v>
      </c>
      <c r="BU14" s="9">
        <v>49.981000000000002</v>
      </c>
      <c r="BV14" s="9">
        <v>6.1050000000000004</v>
      </c>
      <c r="BW14" s="9">
        <v>1.425</v>
      </c>
      <c r="BX14" s="9">
        <v>4.681</v>
      </c>
      <c r="BY14" s="9">
        <v>295.51299999999998</v>
      </c>
      <c r="BZ14" s="9">
        <v>111.721</v>
      </c>
      <c r="CA14" s="9">
        <v>183.792</v>
      </c>
      <c r="CB14" s="9">
        <v>272.10899999999998</v>
      </c>
      <c r="CC14" s="9">
        <v>103.69799999999999</v>
      </c>
      <c r="CD14" s="9">
        <v>168.41200000000001</v>
      </c>
      <c r="CE14" s="9">
        <v>150.411</v>
      </c>
      <c r="CF14" s="9">
        <v>62.103000000000002</v>
      </c>
      <c r="CG14" s="9">
        <v>88.308000000000007</v>
      </c>
      <c r="CH14" s="9">
        <v>121.69799999999999</v>
      </c>
      <c r="CI14" s="9">
        <v>41.594999999999999</v>
      </c>
      <c r="CJ14" s="9">
        <v>80.103999999999999</v>
      </c>
      <c r="CK14" s="9">
        <v>23.402999999999999</v>
      </c>
      <c r="CL14" s="9">
        <v>8.0229999999999997</v>
      </c>
      <c r="CM14" s="9">
        <v>15.38</v>
      </c>
      <c r="CN14" s="9">
        <v>278.19299999999998</v>
      </c>
      <c r="CO14" s="9">
        <v>135.73400000000001</v>
      </c>
      <c r="CP14" s="9">
        <v>142.459</v>
      </c>
      <c r="CQ14" s="9">
        <v>262.53300000000002</v>
      </c>
      <c r="CR14" s="9">
        <v>128.59200000000001</v>
      </c>
      <c r="CS14" s="9">
        <v>133.941</v>
      </c>
      <c r="CT14" s="9">
        <v>137.81299999999999</v>
      </c>
      <c r="CU14" s="9">
        <v>66.003</v>
      </c>
      <c r="CV14" s="9">
        <v>71.811000000000007</v>
      </c>
      <c r="CW14" s="9">
        <v>124.72</v>
      </c>
      <c r="CX14" s="9">
        <v>62.588999999999999</v>
      </c>
      <c r="CY14" s="9">
        <v>62.13</v>
      </c>
      <c r="CZ14" s="9">
        <v>15.659000000000001</v>
      </c>
      <c r="DA14" s="9">
        <v>7.141</v>
      </c>
      <c r="DB14" s="9">
        <v>8.5180000000000007</v>
      </c>
      <c r="DC14" s="9">
        <v>396.80200000000002</v>
      </c>
      <c r="DD14" s="9">
        <v>122.02800000000001</v>
      </c>
      <c r="DE14" s="9">
        <v>274.774</v>
      </c>
      <c r="DF14" s="9">
        <v>372.11</v>
      </c>
      <c r="DG14" s="9">
        <v>117.65300000000001</v>
      </c>
      <c r="DH14" s="9">
        <v>254.45599999999999</v>
      </c>
      <c r="DI14" s="9">
        <v>150.09200000000001</v>
      </c>
      <c r="DJ14" s="9">
        <v>45.841999999999999</v>
      </c>
      <c r="DK14" s="9">
        <v>104.25</v>
      </c>
      <c r="DL14" s="9">
        <v>222.018</v>
      </c>
      <c r="DM14" s="9">
        <v>71.811000000000007</v>
      </c>
      <c r="DN14" s="9">
        <v>150.20699999999999</v>
      </c>
      <c r="DO14" s="9">
        <v>24.692</v>
      </c>
      <c r="DP14" s="9">
        <v>4.375</v>
      </c>
      <c r="DQ14" s="9">
        <v>20.318000000000001</v>
      </c>
      <c r="DR14" s="9">
        <v>461.46100000000001</v>
      </c>
      <c r="DS14" s="9">
        <v>184.00899999999999</v>
      </c>
      <c r="DT14" s="9">
        <v>277.45100000000002</v>
      </c>
      <c r="DU14" s="9">
        <v>431.31700000000001</v>
      </c>
      <c r="DV14" s="9">
        <v>173.702</v>
      </c>
      <c r="DW14" s="9">
        <v>257.61500000000001</v>
      </c>
      <c r="DX14" s="9">
        <v>217.56899999999999</v>
      </c>
      <c r="DY14" s="9">
        <v>83.046999999999997</v>
      </c>
      <c r="DZ14" s="9">
        <v>134.523</v>
      </c>
      <c r="EA14" s="9">
        <v>213.74700000000001</v>
      </c>
      <c r="EB14" s="9">
        <v>90.655000000000001</v>
      </c>
      <c r="EC14" s="9">
        <v>123.092</v>
      </c>
      <c r="ED14" s="9">
        <v>30.143999999999998</v>
      </c>
      <c r="EE14" s="9">
        <v>10.307</v>
      </c>
      <c r="EF14" s="9">
        <v>19.837</v>
      </c>
      <c r="EG14" s="9">
        <v>192.94399999999999</v>
      </c>
      <c r="EH14" s="9">
        <v>85.241</v>
      </c>
      <c r="EI14" s="9">
        <v>107.703</v>
      </c>
      <c r="EJ14" s="9">
        <v>181.756</v>
      </c>
      <c r="EK14" s="9">
        <v>80.599999999999994</v>
      </c>
      <c r="EL14" s="9">
        <v>101.15600000000001</v>
      </c>
      <c r="EM14" s="9">
        <v>119.634</v>
      </c>
      <c r="EN14" s="9">
        <v>54.036000000000001</v>
      </c>
      <c r="EO14" s="9">
        <v>65.597999999999999</v>
      </c>
      <c r="EP14" s="9">
        <v>62.122999999999998</v>
      </c>
      <c r="EQ14" s="9">
        <v>26.564</v>
      </c>
      <c r="ER14" s="9">
        <v>35.558</v>
      </c>
      <c r="ES14" s="9">
        <v>11.186999999999999</v>
      </c>
      <c r="ET14" s="9">
        <v>4.641</v>
      </c>
      <c r="EU14" s="9">
        <v>6.5460000000000003</v>
      </c>
      <c r="EV14" s="9">
        <v>47.942</v>
      </c>
      <c r="EW14" s="9">
        <v>23.960999999999999</v>
      </c>
      <c r="EX14" s="9">
        <v>23.981000000000002</v>
      </c>
      <c r="EY14" s="9">
        <v>43.823</v>
      </c>
      <c r="EZ14" s="9">
        <v>20.824999999999999</v>
      </c>
      <c r="FA14" s="9">
        <v>22.997</v>
      </c>
      <c r="FB14" s="9">
        <v>32.453000000000003</v>
      </c>
      <c r="FC14" s="9">
        <v>16.382000000000001</v>
      </c>
      <c r="FD14" s="9">
        <v>16.071000000000002</v>
      </c>
      <c r="FE14" s="9">
        <v>11.369</v>
      </c>
      <c r="FF14" s="9">
        <v>4.4429999999999996</v>
      </c>
      <c r="FG14" s="9">
        <v>6.9260000000000002</v>
      </c>
      <c r="FH14" s="9">
        <v>4.1189999999999998</v>
      </c>
      <c r="FI14" s="9">
        <v>3.1360000000000001</v>
      </c>
      <c r="FJ14" s="9">
        <v>0.98299999999999998</v>
      </c>
      <c r="FK14" s="9">
        <v>1073.672</v>
      </c>
      <c r="FL14" s="9">
        <v>398.71100000000001</v>
      </c>
      <c r="FM14" s="9">
        <v>674.96</v>
      </c>
      <c r="FN14" s="9">
        <v>1005.423</v>
      </c>
      <c r="FO14" s="9">
        <v>377.63499999999999</v>
      </c>
      <c r="FP14" s="9">
        <v>627.78800000000001</v>
      </c>
      <c r="FQ14" s="9">
        <v>512.76300000000003</v>
      </c>
      <c r="FR14" s="9">
        <v>193.69800000000001</v>
      </c>
      <c r="FS14" s="9">
        <v>319.065</v>
      </c>
      <c r="FT14" s="9">
        <v>492.65899999999999</v>
      </c>
      <c r="FU14" s="9">
        <v>183.93600000000001</v>
      </c>
      <c r="FV14" s="9">
        <v>308.72300000000001</v>
      </c>
      <c r="FW14" s="9">
        <v>68.248999999999995</v>
      </c>
      <c r="FX14" s="9">
        <v>21.076000000000001</v>
      </c>
      <c r="FY14" s="9">
        <v>47.173000000000002</v>
      </c>
      <c r="FZ14" s="9">
        <v>917.99699999999996</v>
      </c>
      <c r="GA14" s="9">
        <v>319.75</v>
      </c>
      <c r="GB14" s="9">
        <v>598.24699999999996</v>
      </c>
      <c r="GC14" s="9">
        <v>867.84199999999998</v>
      </c>
      <c r="GD14" s="9">
        <v>304.87599999999998</v>
      </c>
      <c r="GE14" s="9">
        <v>562.96600000000001</v>
      </c>
      <c r="GF14" s="9">
        <v>439.31900000000002</v>
      </c>
      <c r="GG14" s="9">
        <v>156.97999999999999</v>
      </c>
      <c r="GH14" s="9">
        <v>282.339</v>
      </c>
      <c r="GI14" s="9">
        <v>428.52300000000002</v>
      </c>
      <c r="GJ14" s="9">
        <v>147.89599999999999</v>
      </c>
      <c r="GK14" s="9">
        <v>280.62599999999998</v>
      </c>
      <c r="GL14" s="9">
        <v>50.155000000000001</v>
      </c>
      <c r="GM14" s="9">
        <v>14.874000000000001</v>
      </c>
      <c r="GN14" s="9">
        <v>35.280999999999999</v>
      </c>
      <c r="GO14" s="9">
        <v>155.67500000000001</v>
      </c>
      <c r="GP14" s="9">
        <v>78.960999999999999</v>
      </c>
      <c r="GQ14" s="9">
        <v>76.712999999999994</v>
      </c>
      <c r="GR14" s="9">
        <v>137.58000000000001</v>
      </c>
      <c r="GS14" s="9">
        <v>72.759</v>
      </c>
      <c r="GT14" s="9">
        <v>64.822000000000003</v>
      </c>
      <c r="GU14" s="9">
        <v>73.444000000000003</v>
      </c>
      <c r="GV14" s="9">
        <v>36.719000000000001</v>
      </c>
      <c r="GW14" s="9">
        <v>36.725000000000001</v>
      </c>
      <c r="GX14" s="9">
        <v>64.137</v>
      </c>
      <c r="GY14" s="9">
        <v>36.04</v>
      </c>
      <c r="GZ14" s="9">
        <v>28.097000000000001</v>
      </c>
      <c r="HA14" s="9">
        <v>18.094000000000001</v>
      </c>
      <c r="HB14" s="9">
        <v>6.2030000000000003</v>
      </c>
      <c r="HC14" s="9">
        <v>11.891</v>
      </c>
      <c r="HD14" s="9">
        <v>344.39</v>
      </c>
      <c r="HE14" s="9">
        <v>107.91200000000001</v>
      </c>
      <c r="HF14" s="9">
        <v>236.47800000000001</v>
      </c>
      <c r="HG14" s="9">
        <v>321.04199999999997</v>
      </c>
      <c r="HH14" s="9">
        <v>103.157</v>
      </c>
      <c r="HI14" s="9">
        <v>217.88399999999999</v>
      </c>
      <c r="HJ14" s="9">
        <v>144.55199999999999</v>
      </c>
      <c r="HK14" s="9">
        <v>45.578000000000003</v>
      </c>
      <c r="HL14" s="9">
        <v>98.974000000000004</v>
      </c>
      <c r="HM14" s="9">
        <v>176.49</v>
      </c>
      <c r="HN14" s="9">
        <v>57.579000000000001</v>
      </c>
      <c r="HO14" s="9">
        <v>118.91</v>
      </c>
      <c r="HP14" s="9">
        <v>23.349</v>
      </c>
      <c r="HQ14" s="9">
        <v>4.7549999999999999</v>
      </c>
      <c r="HR14" s="9">
        <v>18.594000000000001</v>
      </c>
      <c r="HS14" s="9">
        <v>161.51499999999999</v>
      </c>
      <c r="HT14" s="9">
        <v>46.784999999999997</v>
      </c>
      <c r="HU14" s="9">
        <v>114.73</v>
      </c>
      <c r="HV14" s="9">
        <v>155.41</v>
      </c>
      <c r="HW14" s="9">
        <v>45.360999999999997</v>
      </c>
      <c r="HX14" s="9">
        <v>110.04900000000001</v>
      </c>
      <c r="HY14" s="9">
        <v>83.216999999999999</v>
      </c>
      <c r="HZ14" s="9">
        <v>22.059000000000001</v>
      </c>
      <c r="IA14" s="9">
        <v>61.158000000000001</v>
      </c>
      <c r="IB14" s="9">
        <v>72.191999999999993</v>
      </c>
      <c r="IC14" s="9">
        <v>23.300999999999998</v>
      </c>
      <c r="ID14" s="9">
        <v>48.890999999999998</v>
      </c>
      <c r="IE14" s="9">
        <v>6.1050000000000004</v>
      </c>
      <c r="IF14" s="9">
        <v>1.425</v>
      </c>
      <c r="IG14" s="9">
        <v>4.681</v>
      </c>
      <c r="IH14" s="9">
        <v>293.31599999999997</v>
      </c>
      <c r="II14" s="9">
        <v>111.194</v>
      </c>
      <c r="IJ14" s="9">
        <v>182.12299999999999</v>
      </c>
      <c r="IK14" s="9">
        <v>269.91300000000001</v>
      </c>
      <c r="IL14" s="9">
        <v>103.17</v>
      </c>
      <c r="IM14" s="9">
        <v>166.74299999999999</v>
      </c>
      <c r="IN14" s="9">
        <v>149.22499999999999</v>
      </c>
      <c r="IO14" s="9">
        <v>62.103000000000002</v>
      </c>
      <c r="IP14" s="9">
        <v>87.122</v>
      </c>
      <c r="IQ14" s="9">
        <v>120.688</v>
      </c>
    </row>
    <row r="15" spans="1:251">
      <c r="A15" s="10">
        <v>43497</v>
      </c>
      <c r="B15" s="9">
        <v>1079.8219999999999</v>
      </c>
      <c r="C15" s="9">
        <v>413.255</v>
      </c>
      <c r="D15" s="9">
        <v>666.56799999999998</v>
      </c>
      <c r="E15" s="9">
        <v>1005.953</v>
      </c>
      <c r="F15" s="9">
        <v>390.90199999999999</v>
      </c>
      <c r="G15" s="9">
        <v>615.05100000000004</v>
      </c>
      <c r="H15" s="9">
        <v>499.88600000000002</v>
      </c>
      <c r="I15" s="9">
        <v>200.70500000000001</v>
      </c>
      <c r="J15" s="9">
        <v>299.18099999999998</v>
      </c>
      <c r="K15" s="9">
        <v>506.06700000000001</v>
      </c>
      <c r="L15" s="9">
        <v>190.197</v>
      </c>
      <c r="M15" s="9">
        <v>315.87</v>
      </c>
      <c r="N15" s="9">
        <v>73.869</v>
      </c>
      <c r="O15" s="9">
        <v>22.352</v>
      </c>
      <c r="P15" s="9">
        <v>51.517000000000003</v>
      </c>
      <c r="Q15" s="9">
        <v>898.41700000000003</v>
      </c>
      <c r="R15" s="9">
        <v>313.61599999999999</v>
      </c>
      <c r="S15" s="9">
        <v>584.79999999999995</v>
      </c>
      <c r="T15" s="9">
        <v>840.04200000000003</v>
      </c>
      <c r="U15" s="9">
        <v>297.76900000000001</v>
      </c>
      <c r="V15" s="9">
        <v>542.27300000000002</v>
      </c>
      <c r="W15" s="9">
        <v>414.31900000000002</v>
      </c>
      <c r="X15" s="9">
        <v>152.518</v>
      </c>
      <c r="Y15" s="9">
        <v>261.80200000000002</v>
      </c>
      <c r="Z15" s="9">
        <v>425.72199999999998</v>
      </c>
      <c r="AA15" s="9">
        <v>145.251</v>
      </c>
      <c r="AB15" s="9">
        <v>280.47199999999998</v>
      </c>
      <c r="AC15" s="9">
        <v>58.375</v>
      </c>
      <c r="AD15" s="9">
        <v>15.848000000000001</v>
      </c>
      <c r="AE15" s="9">
        <v>42.527000000000001</v>
      </c>
      <c r="AF15" s="9">
        <v>181.405</v>
      </c>
      <c r="AG15" s="9">
        <v>99.638000000000005</v>
      </c>
      <c r="AH15" s="9">
        <v>81.766999999999996</v>
      </c>
      <c r="AI15" s="9">
        <v>165.911</v>
      </c>
      <c r="AJ15" s="9">
        <v>93.134</v>
      </c>
      <c r="AK15" s="9">
        <v>72.777000000000001</v>
      </c>
      <c r="AL15" s="9">
        <v>85.566999999999993</v>
      </c>
      <c r="AM15" s="9">
        <v>48.188000000000002</v>
      </c>
      <c r="AN15" s="9">
        <v>37.378999999999998</v>
      </c>
      <c r="AO15" s="9">
        <v>80.343999999999994</v>
      </c>
      <c r="AP15" s="9">
        <v>44.945999999999998</v>
      </c>
      <c r="AQ15" s="9">
        <v>35.398000000000003</v>
      </c>
      <c r="AR15" s="9">
        <v>15.494</v>
      </c>
      <c r="AS15" s="9">
        <v>6.5039999999999996</v>
      </c>
      <c r="AT15" s="9">
        <v>8.99</v>
      </c>
      <c r="AU15" s="9">
        <v>345.66199999999998</v>
      </c>
      <c r="AV15" s="9">
        <v>111.29600000000001</v>
      </c>
      <c r="AW15" s="9">
        <v>234.36600000000001</v>
      </c>
      <c r="AX15" s="9">
        <v>326.23899999999998</v>
      </c>
      <c r="AY15" s="9">
        <v>107.748</v>
      </c>
      <c r="AZ15" s="9">
        <v>218.49100000000001</v>
      </c>
      <c r="BA15" s="9">
        <v>142.74299999999999</v>
      </c>
      <c r="BB15" s="9">
        <v>45.859000000000002</v>
      </c>
      <c r="BC15" s="9">
        <v>96.884</v>
      </c>
      <c r="BD15" s="9">
        <v>183.49700000000001</v>
      </c>
      <c r="BE15" s="9">
        <v>61.889000000000003</v>
      </c>
      <c r="BF15" s="9">
        <v>121.607</v>
      </c>
      <c r="BG15" s="9">
        <v>19.422000000000001</v>
      </c>
      <c r="BH15" s="9">
        <v>3.548</v>
      </c>
      <c r="BI15" s="9">
        <v>15.874000000000001</v>
      </c>
      <c r="BJ15" s="9">
        <v>173.81399999999999</v>
      </c>
      <c r="BK15" s="9">
        <v>53.128</v>
      </c>
      <c r="BL15" s="9">
        <v>120.68600000000001</v>
      </c>
      <c r="BM15" s="9">
        <v>163.755</v>
      </c>
      <c r="BN15" s="9">
        <v>50.747</v>
      </c>
      <c r="BO15" s="9">
        <v>113.009</v>
      </c>
      <c r="BP15" s="9">
        <v>72.941999999999993</v>
      </c>
      <c r="BQ15" s="9">
        <v>20.12</v>
      </c>
      <c r="BR15" s="9">
        <v>52.820999999999998</v>
      </c>
      <c r="BS15" s="9">
        <v>90.813999999999993</v>
      </c>
      <c r="BT15" s="9">
        <v>30.626999999999999</v>
      </c>
      <c r="BU15" s="9">
        <v>60.186999999999998</v>
      </c>
      <c r="BV15" s="9">
        <v>10.058999999999999</v>
      </c>
      <c r="BW15" s="9">
        <v>2.3820000000000001</v>
      </c>
      <c r="BX15" s="9">
        <v>7.6769999999999996</v>
      </c>
      <c r="BY15" s="9">
        <v>298.274</v>
      </c>
      <c r="BZ15" s="9">
        <v>111.617</v>
      </c>
      <c r="CA15" s="9">
        <v>186.65700000000001</v>
      </c>
      <c r="CB15" s="9">
        <v>279.428</v>
      </c>
      <c r="CC15" s="9">
        <v>107.32299999999999</v>
      </c>
      <c r="CD15" s="9">
        <v>172.10400000000001</v>
      </c>
      <c r="CE15" s="9">
        <v>154.608</v>
      </c>
      <c r="CF15" s="9">
        <v>63.427999999999997</v>
      </c>
      <c r="CG15" s="9">
        <v>91.179000000000002</v>
      </c>
      <c r="CH15" s="9">
        <v>124.82</v>
      </c>
      <c r="CI15" s="9">
        <v>43.895000000000003</v>
      </c>
      <c r="CJ15" s="9">
        <v>80.924999999999997</v>
      </c>
      <c r="CK15" s="9">
        <v>18.846</v>
      </c>
      <c r="CL15" s="9">
        <v>4.2930000000000001</v>
      </c>
      <c r="CM15" s="9">
        <v>14.552</v>
      </c>
      <c r="CN15" s="9">
        <v>262.07299999999998</v>
      </c>
      <c r="CO15" s="9">
        <v>137.21299999999999</v>
      </c>
      <c r="CP15" s="9">
        <v>124.86</v>
      </c>
      <c r="CQ15" s="9">
        <v>236.53100000000001</v>
      </c>
      <c r="CR15" s="9">
        <v>125.084</v>
      </c>
      <c r="CS15" s="9">
        <v>111.447</v>
      </c>
      <c r="CT15" s="9">
        <v>129.59399999999999</v>
      </c>
      <c r="CU15" s="9">
        <v>71.298000000000002</v>
      </c>
      <c r="CV15" s="9">
        <v>58.295999999999999</v>
      </c>
      <c r="CW15" s="9">
        <v>106.93600000000001</v>
      </c>
      <c r="CX15" s="9">
        <v>53.786000000000001</v>
      </c>
      <c r="CY15" s="9">
        <v>53.15</v>
      </c>
      <c r="CZ15" s="9">
        <v>25.542000000000002</v>
      </c>
      <c r="DA15" s="9">
        <v>12.129</v>
      </c>
      <c r="DB15" s="9">
        <v>13.413</v>
      </c>
      <c r="DC15" s="9">
        <v>382.26499999999999</v>
      </c>
      <c r="DD15" s="9">
        <v>125.256</v>
      </c>
      <c r="DE15" s="9">
        <v>257.00900000000001</v>
      </c>
      <c r="DF15" s="9">
        <v>361.96699999999998</v>
      </c>
      <c r="DG15" s="9">
        <v>122.312</v>
      </c>
      <c r="DH15" s="9">
        <v>239.655</v>
      </c>
      <c r="DI15" s="9">
        <v>145.09399999999999</v>
      </c>
      <c r="DJ15" s="9">
        <v>46.709000000000003</v>
      </c>
      <c r="DK15" s="9">
        <v>98.385000000000005</v>
      </c>
      <c r="DL15" s="9">
        <v>216.87299999999999</v>
      </c>
      <c r="DM15" s="9">
        <v>75.602999999999994</v>
      </c>
      <c r="DN15" s="9">
        <v>141.27000000000001</v>
      </c>
      <c r="DO15" s="9">
        <v>20.297999999999998</v>
      </c>
      <c r="DP15" s="9">
        <v>2.944</v>
      </c>
      <c r="DQ15" s="9">
        <v>17.353999999999999</v>
      </c>
      <c r="DR15" s="9">
        <v>463.50099999999998</v>
      </c>
      <c r="DS15" s="9">
        <v>177.512</v>
      </c>
      <c r="DT15" s="9">
        <v>285.98899999999998</v>
      </c>
      <c r="DU15" s="9">
        <v>428.86500000000001</v>
      </c>
      <c r="DV15" s="9">
        <v>166.32900000000001</v>
      </c>
      <c r="DW15" s="9">
        <v>262.536</v>
      </c>
      <c r="DX15" s="9">
        <v>212.75299999999999</v>
      </c>
      <c r="DY15" s="9">
        <v>84.727999999999994</v>
      </c>
      <c r="DZ15" s="9">
        <v>128.02500000000001</v>
      </c>
      <c r="EA15" s="9">
        <v>216.11199999999999</v>
      </c>
      <c r="EB15" s="9">
        <v>81.600999999999999</v>
      </c>
      <c r="EC15" s="9">
        <v>134.511</v>
      </c>
      <c r="ED15" s="9">
        <v>34.636000000000003</v>
      </c>
      <c r="EE15" s="9">
        <v>11.183</v>
      </c>
      <c r="EF15" s="9">
        <v>23.452999999999999</v>
      </c>
      <c r="EG15" s="9">
        <v>172.81899999999999</v>
      </c>
      <c r="EH15" s="9">
        <v>78.715000000000003</v>
      </c>
      <c r="EI15" s="9">
        <v>94.103999999999999</v>
      </c>
      <c r="EJ15" s="9">
        <v>158.40700000000001</v>
      </c>
      <c r="EK15" s="9">
        <v>72.39</v>
      </c>
      <c r="EL15" s="9">
        <v>86.016999999999996</v>
      </c>
      <c r="EM15" s="9">
        <v>103.054</v>
      </c>
      <c r="EN15" s="9">
        <v>49.259</v>
      </c>
      <c r="EO15" s="9">
        <v>53.793999999999997</v>
      </c>
      <c r="EP15" s="9">
        <v>55.353000000000002</v>
      </c>
      <c r="EQ15" s="9">
        <v>23.13</v>
      </c>
      <c r="ER15" s="9">
        <v>32.222999999999999</v>
      </c>
      <c r="ES15" s="9">
        <v>14.412000000000001</v>
      </c>
      <c r="ET15" s="9">
        <v>6.3250000000000002</v>
      </c>
      <c r="EU15" s="9">
        <v>8.0869999999999997</v>
      </c>
      <c r="EV15" s="9">
        <v>61.237000000000002</v>
      </c>
      <c r="EW15" s="9">
        <v>31.771999999999998</v>
      </c>
      <c r="EX15" s="9">
        <v>29.465</v>
      </c>
      <c r="EY15" s="9">
        <v>56.713999999999999</v>
      </c>
      <c r="EZ15" s="9">
        <v>29.872</v>
      </c>
      <c r="FA15" s="9">
        <v>26.843</v>
      </c>
      <c r="FB15" s="9">
        <v>38.985999999999997</v>
      </c>
      <c r="FC15" s="9">
        <v>20.009</v>
      </c>
      <c r="FD15" s="9">
        <v>18.977</v>
      </c>
      <c r="FE15" s="9">
        <v>17.728000000000002</v>
      </c>
      <c r="FF15" s="9">
        <v>9.8620000000000001</v>
      </c>
      <c r="FG15" s="9">
        <v>7.8659999999999997</v>
      </c>
      <c r="FH15" s="9">
        <v>4.5229999999999997</v>
      </c>
      <c r="FI15" s="9">
        <v>1.9</v>
      </c>
      <c r="FJ15" s="9">
        <v>2.6230000000000002</v>
      </c>
      <c r="FK15" s="9">
        <v>1055.3499999999999</v>
      </c>
      <c r="FL15" s="9">
        <v>398.32299999999998</v>
      </c>
      <c r="FM15" s="9">
        <v>657.02700000000004</v>
      </c>
      <c r="FN15" s="9">
        <v>983.30700000000002</v>
      </c>
      <c r="FO15" s="9">
        <v>375.971</v>
      </c>
      <c r="FP15" s="9">
        <v>607.33600000000001</v>
      </c>
      <c r="FQ15" s="9">
        <v>492.2</v>
      </c>
      <c r="FR15" s="9">
        <v>194.499</v>
      </c>
      <c r="FS15" s="9">
        <v>297.702</v>
      </c>
      <c r="FT15" s="9">
        <v>491.10700000000003</v>
      </c>
      <c r="FU15" s="9">
        <v>181.47200000000001</v>
      </c>
      <c r="FV15" s="9">
        <v>309.63400000000001</v>
      </c>
      <c r="FW15" s="9">
        <v>72.043000000000006</v>
      </c>
      <c r="FX15" s="9">
        <v>22.352</v>
      </c>
      <c r="FY15" s="9">
        <v>49.691000000000003</v>
      </c>
      <c r="FZ15" s="9">
        <v>887.31100000000004</v>
      </c>
      <c r="GA15" s="9">
        <v>308.99900000000002</v>
      </c>
      <c r="GB15" s="9">
        <v>578.31200000000001</v>
      </c>
      <c r="GC15" s="9">
        <v>830.20799999999997</v>
      </c>
      <c r="GD15" s="9">
        <v>293.15100000000001</v>
      </c>
      <c r="GE15" s="9">
        <v>537.05700000000002</v>
      </c>
      <c r="GF15" s="9">
        <v>411.83199999999999</v>
      </c>
      <c r="GG15" s="9">
        <v>151.459</v>
      </c>
      <c r="GH15" s="9">
        <v>260.37299999999999</v>
      </c>
      <c r="GI15" s="9">
        <v>418.37599999999998</v>
      </c>
      <c r="GJ15" s="9">
        <v>141.691</v>
      </c>
      <c r="GK15" s="9">
        <v>276.68400000000003</v>
      </c>
      <c r="GL15" s="9">
        <v>57.103000000000002</v>
      </c>
      <c r="GM15" s="9">
        <v>15.848000000000001</v>
      </c>
      <c r="GN15" s="9">
        <v>41.255000000000003</v>
      </c>
      <c r="GO15" s="9">
        <v>168.04</v>
      </c>
      <c r="GP15" s="9">
        <v>89.325000000000003</v>
      </c>
      <c r="GQ15" s="9">
        <v>78.715000000000003</v>
      </c>
      <c r="GR15" s="9">
        <v>153.09899999999999</v>
      </c>
      <c r="GS15" s="9">
        <v>82.820999999999998</v>
      </c>
      <c r="GT15" s="9">
        <v>70.278999999999996</v>
      </c>
      <c r="GU15" s="9">
        <v>80.367999999999995</v>
      </c>
      <c r="GV15" s="9">
        <v>43.039000000000001</v>
      </c>
      <c r="GW15" s="9">
        <v>37.329000000000001</v>
      </c>
      <c r="GX15" s="9">
        <v>72.730999999999995</v>
      </c>
      <c r="GY15" s="9">
        <v>39.780999999999999</v>
      </c>
      <c r="GZ15" s="9">
        <v>32.950000000000003</v>
      </c>
      <c r="HA15" s="9">
        <v>14.941000000000001</v>
      </c>
      <c r="HB15" s="9">
        <v>6.5039999999999996</v>
      </c>
      <c r="HC15" s="9">
        <v>8.4359999999999999</v>
      </c>
      <c r="HD15" s="9">
        <v>336.17700000000002</v>
      </c>
      <c r="HE15" s="9">
        <v>105.995</v>
      </c>
      <c r="HF15" s="9">
        <v>230.18299999999999</v>
      </c>
      <c r="HG15" s="9">
        <v>317.12200000000001</v>
      </c>
      <c r="HH15" s="9">
        <v>102.447</v>
      </c>
      <c r="HI15" s="9">
        <v>214.67500000000001</v>
      </c>
      <c r="HJ15" s="9">
        <v>141.398</v>
      </c>
      <c r="HK15" s="9">
        <v>44.887</v>
      </c>
      <c r="HL15" s="9">
        <v>96.510999999999996</v>
      </c>
      <c r="HM15" s="9">
        <v>175.72300000000001</v>
      </c>
      <c r="HN15" s="9">
        <v>57.56</v>
      </c>
      <c r="HO15" s="9">
        <v>118.164</v>
      </c>
      <c r="HP15" s="9">
        <v>19.056000000000001</v>
      </c>
      <c r="HQ15" s="9">
        <v>3.548</v>
      </c>
      <c r="HR15" s="9">
        <v>15.507999999999999</v>
      </c>
      <c r="HS15" s="9">
        <v>168.15199999999999</v>
      </c>
      <c r="HT15" s="9">
        <v>49.829000000000001</v>
      </c>
      <c r="HU15" s="9">
        <v>118.32299999999999</v>
      </c>
      <c r="HV15" s="9">
        <v>158.09299999999999</v>
      </c>
      <c r="HW15" s="9">
        <v>47.447000000000003</v>
      </c>
      <c r="HX15" s="9">
        <v>110.646</v>
      </c>
      <c r="HY15" s="9">
        <v>69.736000000000004</v>
      </c>
      <c r="HZ15" s="9">
        <v>18.021999999999998</v>
      </c>
      <c r="IA15" s="9">
        <v>51.715000000000003</v>
      </c>
      <c r="IB15" s="9">
        <v>88.356999999999999</v>
      </c>
      <c r="IC15" s="9">
        <v>29.425999999999998</v>
      </c>
      <c r="ID15" s="9">
        <v>58.930999999999997</v>
      </c>
      <c r="IE15" s="9">
        <v>10.058999999999999</v>
      </c>
      <c r="IF15" s="9">
        <v>2.3820000000000001</v>
      </c>
      <c r="IG15" s="9">
        <v>7.6769999999999996</v>
      </c>
      <c r="IH15" s="9">
        <v>295.298</v>
      </c>
      <c r="II15" s="9">
        <v>109.663</v>
      </c>
      <c r="IJ15" s="9">
        <v>185.63499999999999</v>
      </c>
      <c r="IK15" s="9">
        <v>276.452</v>
      </c>
      <c r="IL15" s="9">
        <v>105.369</v>
      </c>
      <c r="IM15" s="9">
        <v>171.083</v>
      </c>
      <c r="IN15" s="9">
        <v>154.48699999999999</v>
      </c>
      <c r="IO15" s="9">
        <v>63.308</v>
      </c>
      <c r="IP15" s="9">
        <v>91.179000000000002</v>
      </c>
      <c r="IQ15" s="9">
        <v>121.965</v>
      </c>
    </row>
    <row r="16" spans="1:251">
      <c r="A16" s="10">
        <v>43862</v>
      </c>
      <c r="B16" s="9">
        <v>1137.9390000000001</v>
      </c>
      <c r="C16" s="9">
        <v>427.09399999999999</v>
      </c>
      <c r="D16" s="9">
        <v>710.84500000000003</v>
      </c>
      <c r="E16" s="9">
        <v>1074.328</v>
      </c>
      <c r="F16" s="9">
        <v>406.66500000000002</v>
      </c>
      <c r="G16" s="9">
        <v>667.66399999999999</v>
      </c>
      <c r="H16" s="9">
        <v>534.11400000000003</v>
      </c>
      <c r="I16" s="9">
        <v>202.31899999999999</v>
      </c>
      <c r="J16" s="9">
        <v>331.79500000000002</v>
      </c>
      <c r="K16" s="9">
        <v>540.21400000000006</v>
      </c>
      <c r="L16" s="9">
        <v>204.346</v>
      </c>
      <c r="M16" s="9">
        <v>335.86900000000003</v>
      </c>
      <c r="N16" s="9">
        <v>63.61</v>
      </c>
      <c r="O16" s="9">
        <v>20.428999999999998</v>
      </c>
      <c r="P16" s="9">
        <v>43.180999999999997</v>
      </c>
      <c r="Q16" s="9">
        <v>983.60400000000004</v>
      </c>
      <c r="R16" s="9">
        <v>350.28800000000001</v>
      </c>
      <c r="S16" s="9">
        <v>633.31600000000003</v>
      </c>
      <c r="T16" s="9">
        <v>932.44399999999996</v>
      </c>
      <c r="U16" s="9">
        <v>333.22899999999998</v>
      </c>
      <c r="V16" s="9">
        <v>599.21600000000001</v>
      </c>
      <c r="W16" s="9">
        <v>457.62400000000002</v>
      </c>
      <c r="X16" s="9">
        <v>162.31200000000001</v>
      </c>
      <c r="Y16" s="9">
        <v>295.31200000000001</v>
      </c>
      <c r="Z16" s="9">
        <v>474.82</v>
      </c>
      <c r="AA16" s="9">
        <v>170.917</v>
      </c>
      <c r="AB16" s="9">
        <v>303.90300000000002</v>
      </c>
      <c r="AC16" s="9">
        <v>51.16</v>
      </c>
      <c r="AD16" s="9">
        <v>17.059000000000001</v>
      </c>
      <c r="AE16" s="9">
        <v>34.100999999999999</v>
      </c>
      <c r="AF16" s="9">
        <v>154.33500000000001</v>
      </c>
      <c r="AG16" s="9">
        <v>76.805999999999997</v>
      </c>
      <c r="AH16" s="9">
        <v>77.528999999999996</v>
      </c>
      <c r="AI16" s="9">
        <v>141.88399999999999</v>
      </c>
      <c r="AJ16" s="9">
        <v>73.436000000000007</v>
      </c>
      <c r="AK16" s="9">
        <v>68.447999999999993</v>
      </c>
      <c r="AL16" s="9">
        <v>76.489999999999995</v>
      </c>
      <c r="AM16" s="9">
        <v>40.008000000000003</v>
      </c>
      <c r="AN16" s="9">
        <v>36.482999999999997</v>
      </c>
      <c r="AO16" s="9">
        <v>65.394000000000005</v>
      </c>
      <c r="AP16" s="9">
        <v>33.429000000000002</v>
      </c>
      <c r="AQ16" s="9">
        <v>31.965</v>
      </c>
      <c r="AR16" s="9">
        <v>12.451000000000001</v>
      </c>
      <c r="AS16" s="9">
        <v>3.37</v>
      </c>
      <c r="AT16" s="9">
        <v>9.0809999999999995</v>
      </c>
      <c r="AU16" s="9">
        <v>382.52499999999998</v>
      </c>
      <c r="AV16" s="9">
        <v>119.364</v>
      </c>
      <c r="AW16" s="9">
        <v>263.161</v>
      </c>
      <c r="AX16" s="9">
        <v>362.54</v>
      </c>
      <c r="AY16" s="9">
        <v>114.236</v>
      </c>
      <c r="AZ16" s="9">
        <v>248.304</v>
      </c>
      <c r="BA16" s="9">
        <v>158.851</v>
      </c>
      <c r="BB16" s="9">
        <v>45.664000000000001</v>
      </c>
      <c r="BC16" s="9">
        <v>113.187</v>
      </c>
      <c r="BD16" s="9">
        <v>203.69</v>
      </c>
      <c r="BE16" s="9">
        <v>68.572000000000003</v>
      </c>
      <c r="BF16" s="9">
        <v>135.11799999999999</v>
      </c>
      <c r="BG16" s="9">
        <v>19.984999999999999</v>
      </c>
      <c r="BH16" s="9">
        <v>5.1280000000000001</v>
      </c>
      <c r="BI16" s="9">
        <v>14.856999999999999</v>
      </c>
      <c r="BJ16" s="9">
        <v>168.68700000000001</v>
      </c>
      <c r="BK16" s="9">
        <v>50.052999999999997</v>
      </c>
      <c r="BL16" s="9">
        <v>118.634</v>
      </c>
      <c r="BM16" s="9">
        <v>158.994</v>
      </c>
      <c r="BN16" s="9">
        <v>47.533000000000001</v>
      </c>
      <c r="BO16" s="9">
        <v>111.461</v>
      </c>
      <c r="BP16" s="9">
        <v>78.491</v>
      </c>
      <c r="BQ16" s="9">
        <v>21.446000000000002</v>
      </c>
      <c r="BR16" s="9">
        <v>57.043999999999997</v>
      </c>
      <c r="BS16" s="9">
        <v>80.503</v>
      </c>
      <c r="BT16" s="9">
        <v>26.087</v>
      </c>
      <c r="BU16" s="9">
        <v>54.415999999999997</v>
      </c>
      <c r="BV16" s="9">
        <v>9.6929999999999996</v>
      </c>
      <c r="BW16" s="9">
        <v>2.52</v>
      </c>
      <c r="BX16" s="9">
        <v>7.1740000000000004</v>
      </c>
      <c r="BY16" s="9">
        <v>324.62299999999999</v>
      </c>
      <c r="BZ16" s="9">
        <v>121.672</v>
      </c>
      <c r="CA16" s="9">
        <v>202.95099999999999</v>
      </c>
      <c r="CB16" s="9">
        <v>307.43299999999999</v>
      </c>
      <c r="CC16" s="9">
        <v>114.44</v>
      </c>
      <c r="CD16" s="9">
        <v>192.994</v>
      </c>
      <c r="CE16" s="9">
        <v>164.98400000000001</v>
      </c>
      <c r="CF16" s="9">
        <v>62.161000000000001</v>
      </c>
      <c r="CG16" s="9">
        <v>102.82299999999999</v>
      </c>
      <c r="CH16" s="9">
        <v>142.44999999999999</v>
      </c>
      <c r="CI16" s="9">
        <v>52.279000000000003</v>
      </c>
      <c r="CJ16" s="9">
        <v>90.171000000000006</v>
      </c>
      <c r="CK16" s="9">
        <v>17.190000000000001</v>
      </c>
      <c r="CL16" s="9">
        <v>7.2329999999999997</v>
      </c>
      <c r="CM16" s="9">
        <v>9.9570000000000007</v>
      </c>
      <c r="CN16" s="9">
        <v>262.10399999999998</v>
      </c>
      <c r="CO16" s="9">
        <v>136.005</v>
      </c>
      <c r="CP16" s="9">
        <v>126.099</v>
      </c>
      <c r="CQ16" s="9">
        <v>245.36099999999999</v>
      </c>
      <c r="CR16" s="9">
        <v>130.45599999999999</v>
      </c>
      <c r="CS16" s="9">
        <v>114.905</v>
      </c>
      <c r="CT16" s="9">
        <v>131.78899999999999</v>
      </c>
      <c r="CU16" s="9">
        <v>73.048000000000002</v>
      </c>
      <c r="CV16" s="9">
        <v>58.741</v>
      </c>
      <c r="CW16" s="9">
        <v>113.571</v>
      </c>
      <c r="CX16" s="9">
        <v>57.408000000000001</v>
      </c>
      <c r="CY16" s="9">
        <v>56.164000000000001</v>
      </c>
      <c r="CZ16" s="9">
        <v>16.742999999999999</v>
      </c>
      <c r="DA16" s="9">
        <v>5.5490000000000004</v>
      </c>
      <c r="DB16" s="9">
        <v>11.194000000000001</v>
      </c>
      <c r="DC16" s="9">
        <v>421.83699999999999</v>
      </c>
      <c r="DD16" s="9">
        <v>124.08499999999999</v>
      </c>
      <c r="DE16" s="9">
        <v>297.75200000000001</v>
      </c>
      <c r="DF16" s="9">
        <v>396.79399999999998</v>
      </c>
      <c r="DG16" s="9">
        <v>118.893</v>
      </c>
      <c r="DH16" s="9">
        <v>277.90100000000001</v>
      </c>
      <c r="DI16" s="9">
        <v>161.04900000000001</v>
      </c>
      <c r="DJ16" s="9">
        <v>44.430999999999997</v>
      </c>
      <c r="DK16" s="9">
        <v>116.619</v>
      </c>
      <c r="DL16" s="9">
        <v>235.744</v>
      </c>
      <c r="DM16" s="9">
        <v>74.462000000000003</v>
      </c>
      <c r="DN16" s="9">
        <v>161.28200000000001</v>
      </c>
      <c r="DO16" s="9">
        <v>25.042999999999999</v>
      </c>
      <c r="DP16" s="9">
        <v>5.1920000000000002</v>
      </c>
      <c r="DQ16" s="9">
        <v>19.850999999999999</v>
      </c>
      <c r="DR16" s="9">
        <v>486.72899999999998</v>
      </c>
      <c r="DS16" s="9">
        <v>185.464</v>
      </c>
      <c r="DT16" s="9">
        <v>301.26499999999999</v>
      </c>
      <c r="DU16" s="9">
        <v>463.726</v>
      </c>
      <c r="DV16" s="9">
        <v>179.839</v>
      </c>
      <c r="DW16" s="9">
        <v>283.887</v>
      </c>
      <c r="DX16" s="9">
        <v>236.34899999999999</v>
      </c>
      <c r="DY16" s="9">
        <v>93.813999999999993</v>
      </c>
      <c r="DZ16" s="9">
        <v>142.535</v>
      </c>
      <c r="EA16" s="9">
        <v>227.376</v>
      </c>
      <c r="EB16" s="9">
        <v>86.024000000000001</v>
      </c>
      <c r="EC16" s="9">
        <v>141.352</v>
      </c>
      <c r="ED16" s="9">
        <v>23.003</v>
      </c>
      <c r="EE16" s="9">
        <v>5.625</v>
      </c>
      <c r="EF16" s="9">
        <v>17.378</v>
      </c>
      <c r="EG16" s="9">
        <v>178.57599999999999</v>
      </c>
      <c r="EH16" s="9">
        <v>87.936999999999998</v>
      </c>
      <c r="EI16" s="9">
        <v>90.64</v>
      </c>
      <c r="EJ16" s="9">
        <v>168.29</v>
      </c>
      <c r="EK16" s="9">
        <v>81.143000000000001</v>
      </c>
      <c r="EL16" s="9">
        <v>87.147000000000006</v>
      </c>
      <c r="EM16" s="9">
        <v>104.199</v>
      </c>
      <c r="EN16" s="9">
        <v>46.363999999999997</v>
      </c>
      <c r="EO16" s="9">
        <v>57.834000000000003</v>
      </c>
      <c r="EP16" s="9">
        <v>64.090999999999994</v>
      </c>
      <c r="EQ16" s="9">
        <v>34.777999999999999</v>
      </c>
      <c r="ER16" s="9">
        <v>29.312999999999999</v>
      </c>
      <c r="ES16" s="9">
        <v>10.286</v>
      </c>
      <c r="ET16" s="9">
        <v>6.7939999999999996</v>
      </c>
      <c r="EU16" s="9">
        <v>3.492</v>
      </c>
      <c r="EV16" s="9">
        <v>50.796999999999997</v>
      </c>
      <c r="EW16" s="9">
        <v>29.609000000000002</v>
      </c>
      <c r="EX16" s="9">
        <v>21.187999999999999</v>
      </c>
      <c r="EY16" s="9">
        <v>45.518999999999998</v>
      </c>
      <c r="EZ16" s="9">
        <v>26.791</v>
      </c>
      <c r="FA16" s="9">
        <v>18.728000000000002</v>
      </c>
      <c r="FB16" s="9">
        <v>32.517000000000003</v>
      </c>
      <c r="FC16" s="9">
        <v>17.71</v>
      </c>
      <c r="FD16" s="9">
        <v>14.807</v>
      </c>
      <c r="FE16" s="9">
        <v>13.002000000000001</v>
      </c>
      <c r="FF16" s="9">
        <v>9.0809999999999995</v>
      </c>
      <c r="FG16" s="9">
        <v>3.9220000000000002</v>
      </c>
      <c r="FH16" s="9">
        <v>5.2779999999999996</v>
      </c>
      <c r="FI16" s="9">
        <v>2.8180000000000001</v>
      </c>
      <c r="FJ16" s="9">
        <v>2.46</v>
      </c>
      <c r="FK16" s="9">
        <v>1113.6110000000001</v>
      </c>
      <c r="FL16" s="9">
        <v>412.14800000000002</v>
      </c>
      <c r="FM16" s="9">
        <v>701.46299999999997</v>
      </c>
      <c r="FN16" s="9">
        <v>1052.194</v>
      </c>
      <c r="FO16" s="9">
        <v>392.83199999999999</v>
      </c>
      <c r="FP16" s="9">
        <v>659.36199999999997</v>
      </c>
      <c r="FQ16" s="9">
        <v>525.66499999999996</v>
      </c>
      <c r="FR16" s="9">
        <v>196.67599999999999</v>
      </c>
      <c r="FS16" s="9">
        <v>328.98899999999998</v>
      </c>
      <c r="FT16" s="9">
        <v>526.529</v>
      </c>
      <c r="FU16" s="9">
        <v>196.15600000000001</v>
      </c>
      <c r="FV16" s="9">
        <v>330.37299999999999</v>
      </c>
      <c r="FW16" s="9">
        <v>61.417000000000002</v>
      </c>
      <c r="FX16" s="9">
        <v>19.315999999999999</v>
      </c>
      <c r="FY16" s="9">
        <v>42.100999999999999</v>
      </c>
      <c r="FZ16" s="9">
        <v>969.28499999999997</v>
      </c>
      <c r="GA16" s="9">
        <v>343.01799999999997</v>
      </c>
      <c r="GB16" s="9">
        <v>626.26700000000005</v>
      </c>
      <c r="GC16" s="9">
        <v>918.86599999999999</v>
      </c>
      <c r="GD16" s="9">
        <v>326.7</v>
      </c>
      <c r="GE16" s="9">
        <v>592.16600000000005</v>
      </c>
      <c r="GF16" s="9">
        <v>452.70299999999997</v>
      </c>
      <c r="GG16" s="9">
        <v>159.21700000000001</v>
      </c>
      <c r="GH16" s="9">
        <v>293.48599999999999</v>
      </c>
      <c r="GI16" s="9">
        <v>466.16399999999999</v>
      </c>
      <c r="GJ16" s="9">
        <v>167.48400000000001</v>
      </c>
      <c r="GK16" s="9">
        <v>298.68</v>
      </c>
      <c r="GL16" s="9">
        <v>50.418999999999997</v>
      </c>
      <c r="GM16" s="9">
        <v>16.318000000000001</v>
      </c>
      <c r="GN16" s="9">
        <v>34.100999999999999</v>
      </c>
      <c r="GO16" s="9">
        <v>144.32599999999999</v>
      </c>
      <c r="GP16" s="9">
        <v>69.129000000000005</v>
      </c>
      <c r="GQ16" s="9">
        <v>75.195999999999998</v>
      </c>
      <c r="GR16" s="9">
        <v>133.328</v>
      </c>
      <c r="GS16" s="9">
        <v>66.132000000000005</v>
      </c>
      <c r="GT16" s="9">
        <v>67.195999999999998</v>
      </c>
      <c r="GU16" s="9">
        <v>72.962999999999994</v>
      </c>
      <c r="GV16" s="9">
        <v>37.459000000000003</v>
      </c>
      <c r="GW16" s="9">
        <v>35.503</v>
      </c>
      <c r="GX16" s="9">
        <v>60.365000000000002</v>
      </c>
      <c r="GY16" s="9">
        <v>28.672000000000001</v>
      </c>
      <c r="GZ16" s="9">
        <v>31.693000000000001</v>
      </c>
      <c r="HA16" s="9">
        <v>10.997999999999999</v>
      </c>
      <c r="HB16" s="9">
        <v>2.9980000000000002</v>
      </c>
      <c r="HC16" s="9">
        <v>8</v>
      </c>
      <c r="HD16" s="9">
        <v>365.52199999999999</v>
      </c>
      <c r="HE16" s="9">
        <v>110.229</v>
      </c>
      <c r="HF16" s="9">
        <v>255.292</v>
      </c>
      <c r="HG16" s="9">
        <v>347.73099999999999</v>
      </c>
      <c r="HH16" s="9">
        <v>106.215</v>
      </c>
      <c r="HI16" s="9">
        <v>241.51599999999999</v>
      </c>
      <c r="HJ16" s="9">
        <v>154.55199999999999</v>
      </c>
      <c r="HK16" s="9">
        <v>43.494</v>
      </c>
      <c r="HL16" s="9">
        <v>111.05800000000001</v>
      </c>
      <c r="HM16" s="9">
        <v>193.179</v>
      </c>
      <c r="HN16" s="9">
        <v>62.72</v>
      </c>
      <c r="HO16" s="9">
        <v>130.458</v>
      </c>
      <c r="HP16" s="9">
        <v>17.791</v>
      </c>
      <c r="HQ16" s="9">
        <v>4.0149999999999997</v>
      </c>
      <c r="HR16" s="9">
        <v>13.776</v>
      </c>
      <c r="HS16" s="9">
        <v>166.696</v>
      </c>
      <c r="HT16" s="9">
        <v>49.188000000000002</v>
      </c>
      <c r="HU16" s="9">
        <v>117.509</v>
      </c>
      <c r="HV16" s="9">
        <v>157.00299999999999</v>
      </c>
      <c r="HW16" s="9">
        <v>46.667999999999999</v>
      </c>
      <c r="HX16" s="9">
        <v>110.33499999999999</v>
      </c>
      <c r="HY16" s="9">
        <v>77.335999999999999</v>
      </c>
      <c r="HZ16" s="9">
        <v>20.581</v>
      </c>
      <c r="IA16" s="9">
        <v>56.755000000000003</v>
      </c>
      <c r="IB16" s="9">
        <v>79.667000000000002</v>
      </c>
      <c r="IC16" s="9">
        <v>26.087</v>
      </c>
      <c r="ID16" s="9">
        <v>53.58</v>
      </c>
      <c r="IE16" s="9">
        <v>9.6929999999999996</v>
      </c>
      <c r="IF16" s="9">
        <v>2.52</v>
      </c>
      <c r="IG16" s="9">
        <v>7.1740000000000004</v>
      </c>
      <c r="IH16" s="9">
        <v>321.26799999999997</v>
      </c>
      <c r="II16" s="9">
        <v>118.705</v>
      </c>
      <c r="IJ16" s="9">
        <v>202.56299999999999</v>
      </c>
      <c r="IK16" s="9">
        <v>304.07799999999997</v>
      </c>
      <c r="IL16" s="9">
        <v>111.47199999999999</v>
      </c>
      <c r="IM16" s="9">
        <v>192.60599999999999</v>
      </c>
      <c r="IN16" s="9">
        <v>162.72200000000001</v>
      </c>
      <c r="IO16" s="9">
        <v>60.286999999999999</v>
      </c>
      <c r="IP16" s="9">
        <v>102.435</v>
      </c>
      <c r="IQ16" s="9">
        <v>141.35599999999999</v>
      </c>
    </row>
    <row r="17" spans="1:251">
      <c r="A17" s="10">
        <v>44228</v>
      </c>
      <c r="B17" s="9">
        <v>1006.32</v>
      </c>
      <c r="C17" s="9">
        <v>397.952</v>
      </c>
      <c r="D17" s="9">
        <v>608.36800000000005</v>
      </c>
      <c r="E17" s="9">
        <v>952.82100000000003</v>
      </c>
      <c r="F17" s="9">
        <v>383.13200000000001</v>
      </c>
      <c r="G17" s="9">
        <v>569.68799999999999</v>
      </c>
      <c r="H17" s="9">
        <v>459.12599999999998</v>
      </c>
      <c r="I17" s="9">
        <v>191.19200000000001</v>
      </c>
      <c r="J17" s="9">
        <v>267.93400000000003</v>
      </c>
      <c r="K17" s="9">
        <v>493.69499999999999</v>
      </c>
      <c r="L17" s="9">
        <v>191.941</v>
      </c>
      <c r="M17" s="9">
        <v>301.75400000000002</v>
      </c>
      <c r="N17" s="9">
        <v>53.499000000000002</v>
      </c>
      <c r="O17" s="9">
        <v>14.82</v>
      </c>
      <c r="P17" s="9">
        <v>38.68</v>
      </c>
      <c r="Q17" s="9">
        <v>818.57500000000005</v>
      </c>
      <c r="R17" s="9">
        <v>302.85599999999999</v>
      </c>
      <c r="S17" s="9">
        <v>515.71900000000005</v>
      </c>
      <c r="T17" s="9">
        <v>779.82600000000002</v>
      </c>
      <c r="U17" s="9">
        <v>291.82400000000001</v>
      </c>
      <c r="V17" s="9">
        <v>488.00200000000001</v>
      </c>
      <c r="W17" s="9">
        <v>375.351</v>
      </c>
      <c r="X17" s="9">
        <v>147.92599999999999</v>
      </c>
      <c r="Y17" s="9">
        <v>227.42500000000001</v>
      </c>
      <c r="Z17" s="9">
        <v>404.47500000000002</v>
      </c>
      <c r="AA17" s="9">
        <v>143.898</v>
      </c>
      <c r="AB17" s="9">
        <v>260.577</v>
      </c>
      <c r="AC17" s="9">
        <v>38.749000000000002</v>
      </c>
      <c r="AD17" s="9">
        <v>11.032999999999999</v>
      </c>
      <c r="AE17" s="9">
        <v>27.716000000000001</v>
      </c>
      <c r="AF17" s="9">
        <v>187.745</v>
      </c>
      <c r="AG17" s="9">
        <v>95.096000000000004</v>
      </c>
      <c r="AH17" s="9">
        <v>92.649000000000001</v>
      </c>
      <c r="AI17" s="9">
        <v>172.995</v>
      </c>
      <c r="AJ17" s="9">
        <v>91.308999999999997</v>
      </c>
      <c r="AK17" s="9">
        <v>81.686000000000007</v>
      </c>
      <c r="AL17" s="9">
        <v>83.775000000000006</v>
      </c>
      <c r="AM17" s="9">
        <v>43.265999999999998</v>
      </c>
      <c r="AN17" s="9">
        <v>40.509</v>
      </c>
      <c r="AO17" s="9">
        <v>89.218999999999994</v>
      </c>
      <c r="AP17" s="9">
        <v>48.042999999999999</v>
      </c>
      <c r="AQ17" s="9">
        <v>41.177</v>
      </c>
      <c r="AR17" s="9">
        <v>14.75</v>
      </c>
      <c r="AS17" s="9">
        <v>3.7869999999999999</v>
      </c>
      <c r="AT17" s="9">
        <v>10.962999999999999</v>
      </c>
      <c r="AU17" s="9">
        <v>331.36099999999999</v>
      </c>
      <c r="AV17" s="9">
        <v>93.418999999999997</v>
      </c>
      <c r="AW17" s="9">
        <v>237.94200000000001</v>
      </c>
      <c r="AX17" s="9">
        <v>318.01799999999997</v>
      </c>
      <c r="AY17" s="9">
        <v>90.92</v>
      </c>
      <c r="AZ17" s="9">
        <v>227.09800000000001</v>
      </c>
      <c r="BA17" s="9">
        <v>137.42699999999999</v>
      </c>
      <c r="BB17" s="9">
        <v>36.978000000000002</v>
      </c>
      <c r="BC17" s="9">
        <v>100.449</v>
      </c>
      <c r="BD17" s="9">
        <v>180.59100000000001</v>
      </c>
      <c r="BE17" s="9">
        <v>53.942</v>
      </c>
      <c r="BF17" s="9">
        <v>126.649</v>
      </c>
      <c r="BG17" s="9">
        <v>13.343</v>
      </c>
      <c r="BH17" s="9">
        <v>2.4990000000000001</v>
      </c>
      <c r="BI17" s="9">
        <v>10.843999999999999</v>
      </c>
      <c r="BJ17" s="9">
        <v>137.084</v>
      </c>
      <c r="BK17" s="9">
        <v>42.874000000000002</v>
      </c>
      <c r="BL17" s="9">
        <v>94.21</v>
      </c>
      <c r="BM17" s="9">
        <v>128.517</v>
      </c>
      <c r="BN17" s="9">
        <v>41.908999999999999</v>
      </c>
      <c r="BO17" s="9">
        <v>86.608000000000004</v>
      </c>
      <c r="BP17" s="9">
        <v>62.17</v>
      </c>
      <c r="BQ17" s="9">
        <v>22.576000000000001</v>
      </c>
      <c r="BR17" s="9">
        <v>39.594000000000001</v>
      </c>
      <c r="BS17" s="9">
        <v>66.346999999999994</v>
      </c>
      <c r="BT17" s="9">
        <v>19.332999999999998</v>
      </c>
      <c r="BU17" s="9">
        <v>47.014000000000003</v>
      </c>
      <c r="BV17" s="9">
        <v>8.5670000000000002</v>
      </c>
      <c r="BW17" s="9">
        <v>0.96499999999999997</v>
      </c>
      <c r="BX17" s="9">
        <v>7.6020000000000003</v>
      </c>
      <c r="BY17" s="9">
        <v>279.49099999999999</v>
      </c>
      <c r="BZ17" s="9">
        <v>117.88200000000001</v>
      </c>
      <c r="CA17" s="9">
        <v>161.60900000000001</v>
      </c>
      <c r="CB17" s="9">
        <v>264.565</v>
      </c>
      <c r="CC17" s="9">
        <v>112.372</v>
      </c>
      <c r="CD17" s="9">
        <v>152.19300000000001</v>
      </c>
      <c r="CE17" s="9">
        <v>139.51599999999999</v>
      </c>
      <c r="CF17" s="9">
        <v>60.664000000000001</v>
      </c>
      <c r="CG17" s="9">
        <v>78.850999999999999</v>
      </c>
      <c r="CH17" s="9">
        <v>125.05</v>
      </c>
      <c r="CI17" s="9">
        <v>51.707000000000001</v>
      </c>
      <c r="CJ17" s="9">
        <v>73.341999999999999</v>
      </c>
      <c r="CK17" s="9">
        <v>14.926</v>
      </c>
      <c r="CL17" s="9">
        <v>5.51</v>
      </c>
      <c r="CM17" s="9">
        <v>9.4160000000000004</v>
      </c>
      <c r="CN17" s="9">
        <v>258.38400000000001</v>
      </c>
      <c r="CO17" s="9">
        <v>143.77699999999999</v>
      </c>
      <c r="CP17" s="9">
        <v>114.607</v>
      </c>
      <c r="CQ17" s="9">
        <v>241.72</v>
      </c>
      <c r="CR17" s="9">
        <v>137.93100000000001</v>
      </c>
      <c r="CS17" s="9">
        <v>103.789</v>
      </c>
      <c r="CT17" s="9">
        <v>120.014</v>
      </c>
      <c r="CU17" s="9">
        <v>70.972999999999999</v>
      </c>
      <c r="CV17" s="9">
        <v>49.040999999999997</v>
      </c>
      <c r="CW17" s="9">
        <v>121.70699999999999</v>
      </c>
      <c r="CX17" s="9">
        <v>66.957999999999998</v>
      </c>
      <c r="CY17" s="9">
        <v>54.749000000000002</v>
      </c>
      <c r="CZ17" s="9">
        <v>16.663</v>
      </c>
      <c r="DA17" s="9">
        <v>5.8460000000000001</v>
      </c>
      <c r="DB17" s="9">
        <v>10.818</v>
      </c>
      <c r="DC17" s="9">
        <v>363.471</v>
      </c>
      <c r="DD17" s="9">
        <v>122.37</v>
      </c>
      <c r="DE17" s="9">
        <v>241.101</v>
      </c>
      <c r="DF17" s="9">
        <v>340.75400000000002</v>
      </c>
      <c r="DG17" s="9">
        <v>116.934</v>
      </c>
      <c r="DH17" s="9">
        <v>223.82</v>
      </c>
      <c r="DI17" s="9">
        <v>134.54900000000001</v>
      </c>
      <c r="DJ17" s="9">
        <v>45.073</v>
      </c>
      <c r="DK17" s="9">
        <v>89.475999999999999</v>
      </c>
      <c r="DL17" s="9">
        <v>206.20500000000001</v>
      </c>
      <c r="DM17" s="9">
        <v>71.861999999999995</v>
      </c>
      <c r="DN17" s="9">
        <v>134.34299999999999</v>
      </c>
      <c r="DO17" s="9">
        <v>22.716999999999999</v>
      </c>
      <c r="DP17" s="9">
        <v>5.4359999999999999</v>
      </c>
      <c r="DQ17" s="9">
        <v>17.282</v>
      </c>
      <c r="DR17" s="9">
        <v>411.9</v>
      </c>
      <c r="DS17" s="9">
        <v>157.46199999999999</v>
      </c>
      <c r="DT17" s="9">
        <v>254.43799999999999</v>
      </c>
      <c r="DU17" s="9">
        <v>394.47899999999998</v>
      </c>
      <c r="DV17" s="9">
        <v>153.12899999999999</v>
      </c>
      <c r="DW17" s="9">
        <v>241.35</v>
      </c>
      <c r="DX17" s="9">
        <v>190.947</v>
      </c>
      <c r="DY17" s="9">
        <v>79.921999999999997</v>
      </c>
      <c r="DZ17" s="9">
        <v>111.02500000000001</v>
      </c>
      <c r="EA17" s="9">
        <v>203.53200000000001</v>
      </c>
      <c r="EB17" s="9">
        <v>73.206999999999994</v>
      </c>
      <c r="EC17" s="9">
        <v>130.32499999999999</v>
      </c>
      <c r="ED17" s="9">
        <v>17.420999999999999</v>
      </c>
      <c r="EE17" s="9">
        <v>4.3330000000000002</v>
      </c>
      <c r="EF17" s="9">
        <v>13.087999999999999</v>
      </c>
      <c r="EG17" s="9">
        <v>167.93799999999999</v>
      </c>
      <c r="EH17" s="9">
        <v>83.158000000000001</v>
      </c>
      <c r="EI17" s="9">
        <v>84.778999999999996</v>
      </c>
      <c r="EJ17" s="9">
        <v>159.078</v>
      </c>
      <c r="EK17" s="9">
        <v>79.453999999999994</v>
      </c>
      <c r="EL17" s="9">
        <v>79.623999999999995</v>
      </c>
      <c r="EM17" s="9">
        <v>96.331000000000003</v>
      </c>
      <c r="EN17" s="9">
        <v>45.24</v>
      </c>
      <c r="EO17" s="9">
        <v>51.091000000000001</v>
      </c>
      <c r="EP17" s="9">
        <v>62.747</v>
      </c>
      <c r="EQ17" s="9">
        <v>34.213999999999999</v>
      </c>
      <c r="ER17" s="9">
        <v>28.533000000000001</v>
      </c>
      <c r="ES17" s="9">
        <v>8.86</v>
      </c>
      <c r="ET17" s="9">
        <v>3.7040000000000002</v>
      </c>
      <c r="EU17" s="9">
        <v>5.1550000000000002</v>
      </c>
      <c r="EV17" s="9">
        <v>63.011000000000003</v>
      </c>
      <c r="EW17" s="9">
        <v>34.962000000000003</v>
      </c>
      <c r="EX17" s="9">
        <v>28.048999999999999</v>
      </c>
      <c r="EY17" s="9">
        <v>58.51</v>
      </c>
      <c r="EZ17" s="9">
        <v>33.615000000000002</v>
      </c>
      <c r="FA17" s="9">
        <v>24.893999999999998</v>
      </c>
      <c r="FB17" s="9">
        <v>37.298999999999999</v>
      </c>
      <c r="FC17" s="9">
        <v>20.957000000000001</v>
      </c>
      <c r="FD17" s="9">
        <v>16.341999999999999</v>
      </c>
      <c r="FE17" s="9">
        <v>21.210999999999999</v>
      </c>
      <c r="FF17" s="9">
        <v>12.657999999999999</v>
      </c>
      <c r="FG17" s="9">
        <v>8.5530000000000008</v>
      </c>
      <c r="FH17" s="9">
        <v>4.5010000000000003</v>
      </c>
      <c r="FI17" s="9">
        <v>1.347</v>
      </c>
      <c r="FJ17" s="9">
        <v>3.1549999999999998</v>
      </c>
      <c r="FK17" s="9">
        <v>971.33</v>
      </c>
      <c r="FL17" s="9">
        <v>379.983</v>
      </c>
      <c r="FM17" s="9">
        <v>591.34699999999998</v>
      </c>
      <c r="FN17" s="9">
        <v>919.25</v>
      </c>
      <c r="FO17" s="9">
        <v>366.58199999999999</v>
      </c>
      <c r="FP17" s="9">
        <v>552.66700000000003</v>
      </c>
      <c r="FQ17" s="9">
        <v>450.26299999999998</v>
      </c>
      <c r="FR17" s="9">
        <v>187.06800000000001</v>
      </c>
      <c r="FS17" s="9">
        <v>263.19499999999999</v>
      </c>
      <c r="FT17" s="9">
        <v>468.98700000000002</v>
      </c>
      <c r="FU17" s="9">
        <v>179.51400000000001</v>
      </c>
      <c r="FV17" s="9">
        <v>289.47199999999998</v>
      </c>
      <c r="FW17" s="9">
        <v>52.08</v>
      </c>
      <c r="FX17" s="9">
        <v>13.4</v>
      </c>
      <c r="FY17" s="9">
        <v>38.68</v>
      </c>
      <c r="FZ17" s="9">
        <v>798.97699999999998</v>
      </c>
      <c r="GA17" s="9">
        <v>295.44400000000002</v>
      </c>
      <c r="GB17" s="9">
        <v>503.53300000000002</v>
      </c>
      <c r="GC17" s="9">
        <v>760.64300000000003</v>
      </c>
      <c r="GD17" s="9">
        <v>284.82600000000002</v>
      </c>
      <c r="GE17" s="9">
        <v>475.81700000000001</v>
      </c>
      <c r="GF17" s="9">
        <v>369.77199999999999</v>
      </c>
      <c r="GG17" s="9">
        <v>146.02600000000001</v>
      </c>
      <c r="GH17" s="9">
        <v>223.74600000000001</v>
      </c>
      <c r="GI17" s="9">
        <v>390.87099999999998</v>
      </c>
      <c r="GJ17" s="9">
        <v>138.80000000000001</v>
      </c>
      <c r="GK17" s="9">
        <v>252.071</v>
      </c>
      <c r="GL17" s="9">
        <v>38.335000000000001</v>
      </c>
      <c r="GM17" s="9">
        <v>10.618</v>
      </c>
      <c r="GN17" s="9">
        <v>27.716000000000001</v>
      </c>
      <c r="GO17" s="9">
        <v>172.35300000000001</v>
      </c>
      <c r="GP17" s="9">
        <v>84.539000000000001</v>
      </c>
      <c r="GQ17" s="9">
        <v>87.813999999999993</v>
      </c>
      <c r="GR17" s="9">
        <v>158.607</v>
      </c>
      <c r="GS17" s="9">
        <v>81.757000000000005</v>
      </c>
      <c r="GT17" s="9">
        <v>76.849999999999994</v>
      </c>
      <c r="GU17" s="9">
        <v>80.491</v>
      </c>
      <c r="GV17" s="9">
        <v>41.042000000000002</v>
      </c>
      <c r="GW17" s="9">
        <v>39.448999999999998</v>
      </c>
      <c r="GX17" s="9">
        <v>78.116</v>
      </c>
      <c r="GY17" s="9">
        <v>40.713999999999999</v>
      </c>
      <c r="GZ17" s="9">
        <v>37.402000000000001</v>
      </c>
      <c r="HA17" s="9">
        <v>13.744999999999999</v>
      </c>
      <c r="HB17" s="9">
        <v>2.782</v>
      </c>
      <c r="HC17" s="9">
        <v>10.962999999999999</v>
      </c>
      <c r="HD17" s="9">
        <v>312.30900000000003</v>
      </c>
      <c r="HE17" s="9">
        <v>84.866</v>
      </c>
      <c r="HF17" s="9">
        <v>227.44200000000001</v>
      </c>
      <c r="HG17" s="9">
        <v>299.13400000000001</v>
      </c>
      <c r="HH17" s="9">
        <v>82.536000000000001</v>
      </c>
      <c r="HI17" s="9">
        <v>216.59800000000001</v>
      </c>
      <c r="HJ17" s="9">
        <v>132.917</v>
      </c>
      <c r="HK17" s="9">
        <v>35.915999999999997</v>
      </c>
      <c r="HL17" s="9">
        <v>97.001000000000005</v>
      </c>
      <c r="HM17" s="9">
        <v>166.21799999999999</v>
      </c>
      <c r="HN17" s="9">
        <v>46.621000000000002</v>
      </c>
      <c r="HO17" s="9">
        <v>119.59699999999999</v>
      </c>
      <c r="HP17" s="9">
        <v>13.173999999999999</v>
      </c>
      <c r="HQ17" s="9">
        <v>2.33</v>
      </c>
      <c r="HR17" s="9">
        <v>10.843999999999999</v>
      </c>
      <c r="HS17" s="9">
        <v>133.14400000000001</v>
      </c>
      <c r="HT17" s="9">
        <v>41.36</v>
      </c>
      <c r="HU17" s="9">
        <v>91.784000000000006</v>
      </c>
      <c r="HV17" s="9">
        <v>124.577</v>
      </c>
      <c r="HW17" s="9">
        <v>40.395000000000003</v>
      </c>
      <c r="HX17" s="9">
        <v>84.182000000000002</v>
      </c>
      <c r="HY17" s="9">
        <v>61.787999999999997</v>
      </c>
      <c r="HZ17" s="9">
        <v>22.195</v>
      </c>
      <c r="IA17" s="9">
        <v>39.594000000000001</v>
      </c>
      <c r="IB17" s="9">
        <v>62.789000000000001</v>
      </c>
      <c r="IC17" s="9">
        <v>18.201000000000001</v>
      </c>
      <c r="ID17" s="9">
        <v>44.588000000000001</v>
      </c>
      <c r="IE17" s="9">
        <v>8.5670000000000002</v>
      </c>
      <c r="IF17" s="9">
        <v>0.96499999999999997</v>
      </c>
      <c r="IG17" s="9">
        <v>7.6020000000000003</v>
      </c>
      <c r="IH17" s="9">
        <v>275.35300000000001</v>
      </c>
      <c r="II17" s="9">
        <v>115.58199999999999</v>
      </c>
      <c r="IJ17" s="9">
        <v>159.77099999999999</v>
      </c>
      <c r="IK17" s="9">
        <v>260.84199999999998</v>
      </c>
      <c r="IL17" s="9">
        <v>110.48699999999999</v>
      </c>
      <c r="IM17" s="9">
        <v>150.35499999999999</v>
      </c>
      <c r="IN17" s="9">
        <v>138.584</v>
      </c>
      <c r="IO17" s="9">
        <v>60.295999999999999</v>
      </c>
      <c r="IP17" s="9">
        <v>78.287000000000006</v>
      </c>
      <c r="IQ17" s="9">
        <v>122.258</v>
      </c>
    </row>
    <row r="18" spans="1:251">
      <c r="A18" s="10">
        <v>44593</v>
      </c>
      <c r="B18" s="9">
        <v>860.10299999999995</v>
      </c>
      <c r="C18" s="9">
        <v>342.54700000000003</v>
      </c>
      <c r="D18" s="9">
        <v>517.55600000000004</v>
      </c>
      <c r="E18" s="9">
        <v>786.67499999999995</v>
      </c>
      <c r="F18" s="9">
        <v>315.04399999999998</v>
      </c>
      <c r="G18" s="9">
        <v>471.63099999999997</v>
      </c>
      <c r="H18" s="9">
        <v>352.96899999999999</v>
      </c>
      <c r="I18" s="9">
        <v>147.78200000000001</v>
      </c>
      <c r="J18" s="9">
        <v>205.18799999999999</v>
      </c>
      <c r="K18" s="9">
        <v>433.70499999999998</v>
      </c>
      <c r="L18" s="9">
        <v>167.262</v>
      </c>
      <c r="M18" s="9">
        <v>266.44299999999998</v>
      </c>
      <c r="N18" s="9">
        <v>73.427999999999997</v>
      </c>
      <c r="O18" s="9">
        <v>27.503</v>
      </c>
      <c r="P18" s="9">
        <v>45.924999999999997</v>
      </c>
      <c r="Q18" s="9">
        <v>710.00599999999997</v>
      </c>
      <c r="R18" s="9">
        <v>263.47899999999998</v>
      </c>
      <c r="S18" s="9">
        <v>446.52800000000002</v>
      </c>
      <c r="T18" s="9">
        <v>656.601</v>
      </c>
      <c r="U18" s="9">
        <v>244.15700000000001</v>
      </c>
      <c r="V18" s="9">
        <v>412.44499999999999</v>
      </c>
      <c r="W18" s="9">
        <v>291.70699999999999</v>
      </c>
      <c r="X18" s="9">
        <v>113.321</v>
      </c>
      <c r="Y18" s="9">
        <v>178.386</v>
      </c>
      <c r="Z18" s="9">
        <v>364.89400000000001</v>
      </c>
      <c r="AA18" s="9">
        <v>130.83600000000001</v>
      </c>
      <c r="AB18" s="9">
        <v>234.05799999999999</v>
      </c>
      <c r="AC18" s="9">
        <v>53.405000000000001</v>
      </c>
      <c r="AD18" s="9">
        <v>19.321999999999999</v>
      </c>
      <c r="AE18" s="9">
        <v>34.082999999999998</v>
      </c>
      <c r="AF18" s="9">
        <v>150.09700000000001</v>
      </c>
      <c r="AG18" s="9">
        <v>79.067999999999998</v>
      </c>
      <c r="AH18" s="9">
        <v>71.028000000000006</v>
      </c>
      <c r="AI18" s="9">
        <v>130.07400000000001</v>
      </c>
      <c r="AJ18" s="9">
        <v>70.887</v>
      </c>
      <c r="AK18" s="9">
        <v>59.186</v>
      </c>
      <c r="AL18" s="9">
        <v>61.262</v>
      </c>
      <c r="AM18" s="9">
        <v>34.460999999999999</v>
      </c>
      <c r="AN18" s="9">
        <v>26.800999999999998</v>
      </c>
      <c r="AO18" s="9">
        <v>68.811999999999998</v>
      </c>
      <c r="AP18" s="9">
        <v>36.426000000000002</v>
      </c>
      <c r="AQ18" s="9">
        <v>32.384999999999998</v>
      </c>
      <c r="AR18" s="9">
        <v>20.023</v>
      </c>
      <c r="AS18" s="9">
        <v>8.1809999999999992</v>
      </c>
      <c r="AT18" s="9">
        <v>11.842000000000001</v>
      </c>
      <c r="AU18" s="9">
        <v>291.60399999999998</v>
      </c>
      <c r="AV18" s="9">
        <v>97.358999999999995</v>
      </c>
      <c r="AW18" s="9">
        <v>194.245</v>
      </c>
      <c r="AX18" s="9">
        <v>263.61900000000003</v>
      </c>
      <c r="AY18" s="9">
        <v>90.213999999999999</v>
      </c>
      <c r="AZ18" s="9">
        <v>173.405</v>
      </c>
      <c r="BA18" s="9">
        <v>115.646</v>
      </c>
      <c r="BB18" s="9">
        <v>41.698999999999998</v>
      </c>
      <c r="BC18" s="9">
        <v>73.947000000000003</v>
      </c>
      <c r="BD18" s="9">
        <v>147.97300000000001</v>
      </c>
      <c r="BE18" s="9">
        <v>48.515000000000001</v>
      </c>
      <c r="BF18" s="9">
        <v>99.459000000000003</v>
      </c>
      <c r="BG18" s="9">
        <v>27.984999999999999</v>
      </c>
      <c r="BH18" s="9">
        <v>7.1449999999999996</v>
      </c>
      <c r="BI18" s="9">
        <v>20.84</v>
      </c>
      <c r="BJ18" s="9">
        <v>165.08799999999999</v>
      </c>
      <c r="BK18" s="9">
        <v>46.427</v>
      </c>
      <c r="BL18" s="9">
        <v>118.661</v>
      </c>
      <c r="BM18" s="9">
        <v>150.70400000000001</v>
      </c>
      <c r="BN18" s="9">
        <v>44.142000000000003</v>
      </c>
      <c r="BO18" s="9">
        <v>106.562</v>
      </c>
      <c r="BP18" s="9">
        <v>67.703999999999994</v>
      </c>
      <c r="BQ18" s="9">
        <v>20.195</v>
      </c>
      <c r="BR18" s="9">
        <v>47.509</v>
      </c>
      <c r="BS18" s="9">
        <v>83</v>
      </c>
      <c r="BT18" s="9">
        <v>23.946999999999999</v>
      </c>
      <c r="BU18" s="9">
        <v>59.052999999999997</v>
      </c>
      <c r="BV18" s="9">
        <v>14.384</v>
      </c>
      <c r="BW18" s="9">
        <v>2.2850000000000001</v>
      </c>
      <c r="BX18" s="9">
        <v>12.099</v>
      </c>
      <c r="BY18" s="9">
        <v>213.624</v>
      </c>
      <c r="BZ18" s="9">
        <v>95.147999999999996</v>
      </c>
      <c r="CA18" s="9">
        <v>118.476</v>
      </c>
      <c r="CB18" s="9">
        <v>198.58</v>
      </c>
      <c r="CC18" s="9">
        <v>88.275999999999996</v>
      </c>
      <c r="CD18" s="9">
        <v>110.304</v>
      </c>
      <c r="CE18" s="9">
        <v>97.313000000000002</v>
      </c>
      <c r="CF18" s="9">
        <v>46.595999999999997</v>
      </c>
      <c r="CG18" s="9">
        <v>50.716999999999999</v>
      </c>
      <c r="CH18" s="9">
        <v>101.267</v>
      </c>
      <c r="CI18" s="9">
        <v>41.68</v>
      </c>
      <c r="CJ18" s="9">
        <v>59.587000000000003</v>
      </c>
      <c r="CK18" s="9">
        <v>15.044</v>
      </c>
      <c r="CL18" s="9">
        <v>6.8719999999999999</v>
      </c>
      <c r="CM18" s="9">
        <v>8.1720000000000006</v>
      </c>
      <c r="CN18" s="9">
        <v>189.78700000000001</v>
      </c>
      <c r="CO18" s="9">
        <v>103.614</v>
      </c>
      <c r="CP18" s="9">
        <v>86.173000000000002</v>
      </c>
      <c r="CQ18" s="9">
        <v>173.77199999999999</v>
      </c>
      <c r="CR18" s="9">
        <v>92.412000000000006</v>
      </c>
      <c r="CS18" s="9">
        <v>81.358999999999995</v>
      </c>
      <c r="CT18" s="9">
        <v>72.305999999999997</v>
      </c>
      <c r="CU18" s="9">
        <v>39.292000000000002</v>
      </c>
      <c r="CV18" s="9">
        <v>33.014000000000003</v>
      </c>
      <c r="CW18" s="9">
        <v>101.465</v>
      </c>
      <c r="CX18" s="9">
        <v>53.121000000000002</v>
      </c>
      <c r="CY18" s="9">
        <v>48.344999999999999</v>
      </c>
      <c r="CZ18" s="9">
        <v>16.015000000000001</v>
      </c>
      <c r="DA18" s="9">
        <v>11.201000000000001</v>
      </c>
      <c r="DB18" s="9">
        <v>4.8140000000000001</v>
      </c>
      <c r="DC18" s="9">
        <v>341.26100000000002</v>
      </c>
      <c r="DD18" s="9">
        <v>111.813</v>
      </c>
      <c r="DE18" s="9">
        <v>229.44900000000001</v>
      </c>
      <c r="DF18" s="9">
        <v>310.99799999999999</v>
      </c>
      <c r="DG18" s="9">
        <v>104.127</v>
      </c>
      <c r="DH18" s="9">
        <v>206.87200000000001</v>
      </c>
      <c r="DI18" s="9">
        <v>116.95</v>
      </c>
      <c r="DJ18" s="9">
        <v>40.942</v>
      </c>
      <c r="DK18" s="9">
        <v>76.007000000000005</v>
      </c>
      <c r="DL18" s="9">
        <v>194.04900000000001</v>
      </c>
      <c r="DM18" s="9">
        <v>63.183999999999997</v>
      </c>
      <c r="DN18" s="9">
        <v>130.864</v>
      </c>
      <c r="DO18" s="9">
        <v>30.263000000000002</v>
      </c>
      <c r="DP18" s="9">
        <v>7.6859999999999999</v>
      </c>
      <c r="DQ18" s="9">
        <v>22.577000000000002</v>
      </c>
      <c r="DR18" s="9">
        <v>358.02199999999999</v>
      </c>
      <c r="DS18" s="9">
        <v>146.63399999999999</v>
      </c>
      <c r="DT18" s="9">
        <v>211.38800000000001</v>
      </c>
      <c r="DU18" s="9">
        <v>332.39699999999999</v>
      </c>
      <c r="DV18" s="9">
        <v>137.59299999999999</v>
      </c>
      <c r="DW18" s="9">
        <v>194.80500000000001</v>
      </c>
      <c r="DX18" s="9">
        <v>151.12100000000001</v>
      </c>
      <c r="DY18" s="9">
        <v>62.369</v>
      </c>
      <c r="DZ18" s="9">
        <v>88.751000000000005</v>
      </c>
      <c r="EA18" s="9">
        <v>181.27699999999999</v>
      </c>
      <c r="EB18" s="9">
        <v>75.222999999999999</v>
      </c>
      <c r="EC18" s="9">
        <v>106.053</v>
      </c>
      <c r="ED18" s="9">
        <v>25.625</v>
      </c>
      <c r="EE18" s="9">
        <v>9.0410000000000004</v>
      </c>
      <c r="EF18" s="9">
        <v>16.584</v>
      </c>
      <c r="EG18" s="9">
        <v>115.645</v>
      </c>
      <c r="EH18" s="9">
        <v>56.634</v>
      </c>
      <c r="EI18" s="9">
        <v>59.011000000000003</v>
      </c>
      <c r="EJ18" s="9">
        <v>103.85299999999999</v>
      </c>
      <c r="EK18" s="9">
        <v>50.822000000000003</v>
      </c>
      <c r="EL18" s="9">
        <v>53.030999999999999</v>
      </c>
      <c r="EM18" s="9">
        <v>59.564</v>
      </c>
      <c r="EN18" s="9">
        <v>29.616</v>
      </c>
      <c r="EO18" s="9">
        <v>29.948</v>
      </c>
      <c r="EP18" s="9">
        <v>44.289000000000001</v>
      </c>
      <c r="EQ18" s="9">
        <v>21.206</v>
      </c>
      <c r="ER18" s="9">
        <v>23.082999999999998</v>
      </c>
      <c r="ES18" s="9">
        <v>11.792</v>
      </c>
      <c r="ET18" s="9">
        <v>5.8120000000000003</v>
      </c>
      <c r="EU18" s="9">
        <v>5.98</v>
      </c>
      <c r="EV18" s="9">
        <v>45.174999999999997</v>
      </c>
      <c r="EW18" s="9">
        <v>27.466999999999999</v>
      </c>
      <c r="EX18" s="9">
        <v>17.707999999999998</v>
      </c>
      <c r="EY18" s="9">
        <v>39.426000000000002</v>
      </c>
      <c r="EZ18" s="9">
        <v>22.501999999999999</v>
      </c>
      <c r="FA18" s="9">
        <v>16.923999999999999</v>
      </c>
      <c r="FB18" s="9">
        <v>25.335000000000001</v>
      </c>
      <c r="FC18" s="9">
        <v>14.853999999999999</v>
      </c>
      <c r="FD18" s="9">
        <v>10.481</v>
      </c>
      <c r="FE18" s="9">
        <v>14.090999999999999</v>
      </c>
      <c r="FF18" s="9">
        <v>7.6479999999999997</v>
      </c>
      <c r="FG18" s="9">
        <v>6.4429999999999996</v>
      </c>
      <c r="FH18" s="9">
        <v>5.7480000000000002</v>
      </c>
      <c r="FI18" s="9">
        <v>4.9640000000000004</v>
      </c>
      <c r="FJ18" s="9">
        <v>0.78400000000000003</v>
      </c>
      <c r="FK18" s="9">
        <v>843.00900000000001</v>
      </c>
      <c r="FL18" s="9">
        <v>332.02300000000002</v>
      </c>
      <c r="FM18" s="9">
        <v>510.98700000000002</v>
      </c>
      <c r="FN18" s="9">
        <v>771.08699999999999</v>
      </c>
      <c r="FO18" s="9">
        <v>306.02499999999998</v>
      </c>
      <c r="FP18" s="9">
        <v>465.06200000000001</v>
      </c>
      <c r="FQ18" s="9">
        <v>349.64800000000002</v>
      </c>
      <c r="FR18" s="9">
        <v>145.10300000000001</v>
      </c>
      <c r="FS18" s="9">
        <v>204.54499999999999</v>
      </c>
      <c r="FT18" s="9">
        <v>421.43900000000002</v>
      </c>
      <c r="FU18" s="9">
        <v>160.922</v>
      </c>
      <c r="FV18" s="9">
        <v>260.517</v>
      </c>
      <c r="FW18" s="9">
        <v>71.921999999999997</v>
      </c>
      <c r="FX18" s="9">
        <v>25.997</v>
      </c>
      <c r="FY18" s="9">
        <v>45.924999999999997</v>
      </c>
      <c r="FZ18" s="9">
        <v>699.64499999999998</v>
      </c>
      <c r="GA18" s="9">
        <v>259.68700000000001</v>
      </c>
      <c r="GB18" s="9">
        <v>439.959</v>
      </c>
      <c r="GC18" s="9">
        <v>646.87099999999998</v>
      </c>
      <c r="GD18" s="9">
        <v>240.99600000000001</v>
      </c>
      <c r="GE18" s="9">
        <v>405.875</v>
      </c>
      <c r="GF18" s="9">
        <v>289.36099999999999</v>
      </c>
      <c r="GG18" s="9">
        <v>111.617</v>
      </c>
      <c r="GH18" s="9">
        <v>177.744</v>
      </c>
      <c r="GI18" s="9">
        <v>357.51</v>
      </c>
      <c r="GJ18" s="9">
        <v>129.37799999999999</v>
      </c>
      <c r="GK18" s="9">
        <v>228.13200000000001</v>
      </c>
      <c r="GL18" s="9">
        <v>52.774000000000001</v>
      </c>
      <c r="GM18" s="9">
        <v>18.690999999999999</v>
      </c>
      <c r="GN18" s="9">
        <v>34.082999999999998</v>
      </c>
      <c r="GO18" s="9">
        <v>143.364</v>
      </c>
      <c r="GP18" s="9">
        <v>72.335999999999999</v>
      </c>
      <c r="GQ18" s="9">
        <v>71.028000000000006</v>
      </c>
      <c r="GR18" s="9">
        <v>124.21599999999999</v>
      </c>
      <c r="GS18" s="9">
        <v>65.03</v>
      </c>
      <c r="GT18" s="9">
        <v>59.186</v>
      </c>
      <c r="GU18" s="9">
        <v>60.286999999999999</v>
      </c>
      <c r="GV18" s="9">
        <v>33.485999999999997</v>
      </c>
      <c r="GW18" s="9">
        <v>26.800999999999998</v>
      </c>
      <c r="GX18" s="9">
        <v>63.929000000000002</v>
      </c>
      <c r="GY18" s="9">
        <v>31.544</v>
      </c>
      <c r="GZ18" s="9">
        <v>32.384999999999998</v>
      </c>
      <c r="HA18" s="9">
        <v>19.148</v>
      </c>
      <c r="HB18" s="9">
        <v>7.306</v>
      </c>
      <c r="HC18" s="9">
        <v>11.842000000000001</v>
      </c>
      <c r="HD18" s="9">
        <v>282.95299999999997</v>
      </c>
      <c r="HE18" s="9">
        <v>92.593999999999994</v>
      </c>
      <c r="HF18" s="9">
        <v>190.35900000000001</v>
      </c>
      <c r="HG18" s="9">
        <v>254.96799999999999</v>
      </c>
      <c r="HH18" s="9">
        <v>85.447999999999993</v>
      </c>
      <c r="HI18" s="9">
        <v>169.52</v>
      </c>
      <c r="HJ18" s="9">
        <v>113.505</v>
      </c>
      <c r="HK18" s="9">
        <v>39.801000000000002</v>
      </c>
      <c r="HL18" s="9">
        <v>73.703999999999994</v>
      </c>
      <c r="HM18" s="9">
        <v>141.46299999999999</v>
      </c>
      <c r="HN18" s="9">
        <v>45.646999999999998</v>
      </c>
      <c r="HO18" s="9">
        <v>95.816000000000003</v>
      </c>
      <c r="HP18" s="9">
        <v>27.984999999999999</v>
      </c>
      <c r="HQ18" s="9">
        <v>7.1449999999999996</v>
      </c>
      <c r="HR18" s="9">
        <v>20.84</v>
      </c>
      <c r="HS18" s="9">
        <v>161.47399999999999</v>
      </c>
      <c r="HT18" s="9">
        <v>44.993000000000002</v>
      </c>
      <c r="HU18" s="9">
        <v>116.48099999999999</v>
      </c>
      <c r="HV18" s="9">
        <v>147.09100000000001</v>
      </c>
      <c r="HW18" s="9">
        <v>42.707999999999998</v>
      </c>
      <c r="HX18" s="9">
        <v>104.383</v>
      </c>
      <c r="HY18" s="9">
        <v>67.304000000000002</v>
      </c>
      <c r="HZ18" s="9">
        <v>20.195</v>
      </c>
      <c r="IA18" s="9">
        <v>47.109000000000002</v>
      </c>
      <c r="IB18" s="9">
        <v>79.786000000000001</v>
      </c>
      <c r="IC18" s="9">
        <v>22.513000000000002</v>
      </c>
      <c r="ID18" s="9">
        <v>57.273000000000003</v>
      </c>
      <c r="IE18" s="9">
        <v>14.384</v>
      </c>
      <c r="IF18" s="9">
        <v>2.2850000000000001</v>
      </c>
      <c r="IG18" s="9">
        <v>12.099</v>
      </c>
      <c r="IH18" s="9">
        <v>211.90100000000001</v>
      </c>
      <c r="II18" s="9">
        <v>93.537999999999997</v>
      </c>
      <c r="IJ18" s="9">
        <v>118.36199999999999</v>
      </c>
      <c r="IK18" s="9">
        <v>196.857</v>
      </c>
      <c r="IL18" s="9">
        <v>86.667000000000002</v>
      </c>
      <c r="IM18" s="9">
        <v>110.19</v>
      </c>
      <c r="IN18" s="9">
        <v>97.028999999999996</v>
      </c>
      <c r="IO18" s="9">
        <v>46.311999999999998</v>
      </c>
      <c r="IP18" s="9">
        <v>50.716999999999999</v>
      </c>
      <c r="IQ18" s="9">
        <v>99.828000000000003</v>
      </c>
    </row>
    <row r="19" spans="1:251">
      <c r="A19" s="10">
        <v>44958</v>
      </c>
      <c r="B19" s="9">
        <v>879.29899999999998</v>
      </c>
      <c r="C19" s="9">
        <v>351.98700000000002</v>
      </c>
      <c r="D19" s="9">
        <v>527.31200000000001</v>
      </c>
      <c r="E19" s="9">
        <v>802.70100000000002</v>
      </c>
      <c r="F19" s="9">
        <v>326.875</v>
      </c>
      <c r="G19" s="9">
        <v>475.82600000000002</v>
      </c>
      <c r="H19" s="9">
        <v>378.47800000000001</v>
      </c>
      <c r="I19" s="9">
        <v>145.77199999999999</v>
      </c>
      <c r="J19" s="9">
        <v>232.70500000000001</v>
      </c>
      <c r="K19" s="9">
        <v>424.22300000000001</v>
      </c>
      <c r="L19" s="9">
        <v>181.10300000000001</v>
      </c>
      <c r="M19" s="9">
        <v>243.12</v>
      </c>
      <c r="N19" s="9">
        <v>76.597999999999999</v>
      </c>
      <c r="O19" s="9">
        <v>25.111999999999998</v>
      </c>
      <c r="P19" s="9">
        <v>51.485999999999997</v>
      </c>
      <c r="Q19" s="9">
        <v>740.57399999999996</v>
      </c>
      <c r="R19" s="9">
        <v>276.03899999999999</v>
      </c>
      <c r="S19" s="9">
        <v>464.53500000000003</v>
      </c>
      <c r="T19" s="9">
        <v>680.55499999999995</v>
      </c>
      <c r="U19" s="9">
        <v>257.923</v>
      </c>
      <c r="V19" s="9">
        <v>422.63200000000001</v>
      </c>
      <c r="W19" s="9">
        <v>317.77199999999999</v>
      </c>
      <c r="X19" s="9">
        <v>114.104</v>
      </c>
      <c r="Y19" s="9">
        <v>203.66800000000001</v>
      </c>
      <c r="Z19" s="9">
        <v>362.78300000000002</v>
      </c>
      <c r="AA19" s="9">
        <v>143.81899999999999</v>
      </c>
      <c r="AB19" s="9">
        <v>218.964</v>
      </c>
      <c r="AC19" s="9">
        <v>60.018000000000001</v>
      </c>
      <c r="AD19" s="9">
        <v>18.116</v>
      </c>
      <c r="AE19" s="9">
        <v>41.902999999999999</v>
      </c>
      <c r="AF19" s="9">
        <v>138.726</v>
      </c>
      <c r="AG19" s="9">
        <v>75.947999999999993</v>
      </c>
      <c r="AH19" s="9">
        <v>62.777000000000001</v>
      </c>
      <c r="AI19" s="9">
        <v>122.146</v>
      </c>
      <c r="AJ19" s="9">
        <v>68.951999999999998</v>
      </c>
      <c r="AK19" s="9">
        <v>53.194000000000003</v>
      </c>
      <c r="AL19" s="9">
        <v>60.706000000000003</v>
      </c>
      <c r="AM19" s="9">
        <v>31.667999999999999</v>
      </c>
      <c r="AN19" s="9">
        <v>29.038</v>
      </c>
      <c r="AO19" s="9">
        <v>61.44</v>
      </c>
      <c r="AP19" s="9">
        <v>37.283999999999999</v>
      </c>
      <c r="AQ19" s="9">
        <v>24.155999999999999</v>
      </c>
      <c r="AR19" s="9">
        <v>16.579999999999998</v>
      </c>
      <c r="AS19" s="9">
        <v>6.9960000000000004</v>
      </c>
      <c r="AT19" s="9">
        <v>9.5839999999999996</v>
      </c>
      <c r="AU19" s="9">
        <v>334.36900000000003</v>
      </c>
      <c r="AV19" s="9">
        <v>120.54600000000001</v>
      </c>
      <c r="AW19" s="9">
        <v>213.82300000000001</v>
      </c>
      <c r="AX19" s="9">
        <v>314.12599999999998</v>
      </c>
      <c r="AY19" s="9">
        <v>114.42</v>
      </c>
      <c r="AZ19" s="9">
        <v>199.70599999999999</v>
      </c>
      <c r="BA19" s="9">
        <v>134.018</v>
      </c>
      <c r="BB19" s="9">
        <v>40.817</v>
      </c>
      <c r="BC19" s="9">
        <v>93.200999999999993</v>
      </c>
      <c r="BD19" s="9">
        <v>180.10900000000001</v>
      </c>
      <c r="BE19" s="9">
        <v>73.602999999999994</v>
      </c>
      <c r="BF19" s="9">
        <v>106.505</v>
      </c>
      <c r="BG19" s="9">
        <v>20.242999999999999</v>
      </c>
      <c r="BH19" s="9">
        <v>6.1260000000000003</v>
      </c>
      <c r="BI19" s="9">
        <v>14.117000000000001</v>
      </c>
      <c r="BJ19" s="9">
        <v>143.053</v>
      </c>
      <c r="BK19" s="9">
        <v>50.524000000000001</v>
      </c>
      <c r="BL19" s="9">
        <v>92.528999999999996</v>
      </c>
      <c r="BM19" s="9">
        <v>132.51499999999999</v>
      </c>
      <c r="BN19" s="9">
        <v>47.082999999999998</v>
      </c>
      <c r="BO19" s="9">
        <v>85.432000000000002</v>
      </c>
      <c r="BP19" s="9">
        <v>67.754000000000005</v>
      </c>
      <c r="BQ19" s="9">
        <v>22.117000000000001</v>
      </c>
      <c r="BR19" s="9">
        <v>45.637</v>
      </c>
      <c r="BS19" s="9">
        <v>64.762</v>
      </c>
      <c r="BT19" s="9">
        <v>24.966999999999999</v>
      </c>
      <c r="BU19" s="9">
        <v>39.795000000000002</v>
      </c>
      <c r="BV19" s="9">
        <v>10.538</v>
      </c>
      <c r="BW19" s="9">
        <v>3.4409999999999998</v>
      </c>
      <c r="BX19" s="9">
        <v>7.0970000000000004</v>
      </c>
      <c r="BY19" s="9">
        <v>221.761</v>
      </c>
      <c r="BZ19" s="9">
        <v>89.888000000000005</v>
      </c>
      <c r="CA19" s="9">
        <v>131.87299999999999</v>
      </c>
      <c r="CB19" s="9">
        <v>203.19300000000001</v>
      </c>
      <c r="CC19" s="9">
        <v>86.28</v>
      </c>
      <c r="CD19" s="9">
        <v>116.913</v>
      </c>
      <c r="CE19" s="9">
        <v>102.654</v>
      </c>
      <c r="CF19" s="9">
        <v>45.567</v>
      </c>
      <c r="CG19" s="9">
        <v>57.088000000000001</v>
      </c>
      <c r="CH19" s="9">
        <v>100.539</v>
      </c>
      <c r="CI19" s="9">
        <v>40.713999999999999</v>
      </c>
      <c r="CJ19" s="9">
        <v>59.825000000000003</v>
      </c>
      <c r="CK19" s="9">
        <v>18.568000000000001</v>
      </c>
      <c r="CL19" s="9">
        <v>3.6080000000000001</v>
      </c>
      <c r="CM19" s="9">
        <v>14.96</v>
      </c>
      <c r="CN19" s="9">
        <v>180.11500000000001</v>
      </c>
      <c r="CO19" s="9">
        <v>91.028999999999996</v>
      </c>
      <c r="CP19" s="9">
        <v>89.087000000000003</v>
      </c>
      <c r="CQ19" s="9">
        <v>152.86699999999999</v>
      </c>
      <c r="CR19" s="9">
        <v>79.091999999999999</v>
      </c>
      <c r="CS19" s="9">
        <v>73.775000000000006</v>
      </c>
      <c r="CT19" s="9">
        <v>74.052999999999997</v>
      </c>
      <c r="CU19" s="9">
        <v>37.273000000000003</v>
      </c>
      <c r="CV19" s="9">
        <v>36.78</v>
      </c>
      <c r="CW19" s="9">
        <v>78.813999999999993</v>
      </c>
      <c r="CX19" s="9">
        <v>41.819000000000003</v>
      </c>
      <c r="CY19" s="9">
        <v>36.994999999999997</v>
      </c>
      <c r="CZ19" s="9">
        <v>27.248000000000001</v>
      </c>
      <c r="DA19" s="9">
        <v>11.936</v>
      </c>
      <c r="DB19" s="9">
        <v>15.311999999999999</v>
      </c>
      <c r="DC19" s="9">
        <v>352.37599999999998</v>
      </c>
      <c r="DD19" s="9">
        <v>126.37</v>
      </c>
      <c r="DE19" s="9">
        <v>226.006</v>
      </c>
      <c r="DF19" s="9">
        <v>329.43</v>
      </c>
      <c r="DG19" s="9">
        <v>120.864</v>
      </c>
      <c r="DH19" s="9">
        <v>208.566</v>
      </c>
      <c r="DI19" s="9">
        <v>129.054</v>
      </c>
      <c r="DJ19" s="9">
        <v>40.219000000000001</v>
      </c>
      <c r="DK19" s="9">
        <v>88.835999999999999</v>
      </c>
      <c r="DL19" s="9">
        <v>200.375</v>
      </c>
      <c r="DM19" s="9">
        <v>80.644999999999996</v>
      </c>
      <c r="DN19" s="9">
        <v>119.73</v>
      </c>
      <c r="DO19" s="9">
        <v>22.946999999999999</v>
      </c>
      <c r="DP19" s="9">
        <v>5.5060000000000002</v>
      </c>
      <c r="DQ19" s="9">
        <v>17.440999999999999</v>
      </c>
      <c r="DR19" s="9">
        <v>396.07</v>
      </c>
      <c r="DS19" s="9">
        <v>150.749</v>
      </c>
      <c r="DT19" s="9">
        <v>245.32</v>
      </c>
      <c r="DU19" s="9">
        <v>358.221</v>
      </c>
      <c r="DV19" s="9">
        <v>138.43700000000001</v>
      </c>
      <c r="DW19" s="9">
        <v>219.78399999999999</v>
      </c>
      <c r="DX19" s="9">
        <v>177.57599999999999</v>
      </c>
      <c r="DY19" s="9">
        <v>63.127000000000002</v>
      </c>
      <c r="DZ19" s="9">
        <v>114.449</v>
      </c>
      <c r="EA19" s="9">
        <v>180.64500000000001</v>
      </c>
      <c r="EB19" s="9">
        <v>75.31</v>
      </c>
      <c r="EC19" s="9">
        <v>105.33499999999999</v>
      </c>
      <c r="ED19" s="9">
        <v>37.848999999999997</v>
      </c>
      <c r="EE19" s="9">
        <v>12.311999999999999</v>
      </c>
      <c r="EF19" s="9">
        <v>25.536999999999999</v>
      </c>
      <c r="EG19" s="9">
        <v>106.586</v>
      </c>
      <c r="EH19" s="9">
        <v>61.456000000000003</v>
      </c>
      <c r="EI19" s="9">
        <v>45.128999999999998</v>
      </c>
      <c r="EJ19" s="9">
        <v>97.346999999999994</v>
      </c>
      <c r="EK19" s="9">
        <v>57.063000000000002</v>
      </c>
      <c r="EL19" s="9">
        <v>40.283999999999999</v>
      </c>
      <c r="EM19" s="9">
        <v>59.347000000000001</v>
      </c>
      <c r="EN19" s="9">
        <v>35.15</v>
      </c>
      <c r="EO19" s="9">
        <v>24.196999999999999</v>
      </c>
      <c r="EP19" s="9">
        <v>38.000999999999998</v>
      </c>
      <c r="EQ19" s="9">
        <v>21.913</v>
      </c>
      <c r="ER19" s="9">
        <v>16.087</v>
      </c>
      <c r="ES19" s="9">
        <v>9.2379999999999995</v>
      </c>
      <c r="ET19" s="9">
        <v>4.3929999999999998</v>
      </c>
      <c r="EU19" s="9">
        <v>4.8460000000000001</v>
      </c>
      <c r="EV19" s="9">
        <v>24.268000000000001</v>
      </c>
      <c r="EW19" s="9">
        <v>13.411</v>
      </c>
      <c r="EX19" s="9">
        <v>10.856</v>
      </c>
      <c r="EY19" s="9">
        <v>17.704000000000001</v>
      </c>
      <c r="EZ19" s="9">
        <v>10.510999999999999</v>
      </c>
      <c r="FA19" s="9">
        <v>7.1929999999999996</v>
      </c>
      <c r="FB19" s="9">
        <v>12.500999999999999</v>
      </c>
      <c r="FC19" s="9">
        <v>7.2770000000000001</v>
      </c>
      <c r="FD19" s="9">
        <v>5.2240000000000002</v>
      </c>
      <c r="FE19" s="9">
        <v>5.2030000000000003</v>
      </c>
      <c r="FF19" s="9">
        <v>3.234</v>
      </c>
      <c r="FG19" s="9">
        <v>1.968</v>
      </c>
      <c r="FH19" s="9">
        <v>6.5640000000000001</v>
      </c>
      <c r="FI19" s="9">
        <v>2.9</v>
      </c>
      <c r="FJ19" s="9">
        <v>3.6629999999999998</v>
      </c>
      <c r="FK19" s="9">
        <v>842.65</v>
      </c>
      <c r="FL19" s="9">
        <v>332.36799999999999</v>
      </c>
      <c r="FM19" s="9">
        <v>510.28100000000001</v>
      </c>
      <c r="FN19" s="9">
        <v>767.45100000000002</v>
      </c>
      <c r="FO19" s="9">
        <v>307.25599999999997</v>
      </c>
      <c r="FP19" s="9">
        <v>460.19400000000002</v>
      </c>
      <c r="FQ19" s="9">
        <v>364.81400000000002</v>
      </c>
      <c r="FR19" s="9">
        <v>139.95400000000001</v>
      </c>
      <c r="FS19" s="9">
        <v>224.86</v>
      </c>
      <c r="FT19" s="9">
        <v>402.637</v>
      </c>
      <c r="FU19" s="9">
        <v>167.30199999999999</v>
      </c>
      <c r="FV19" s="9">
        <v>235.33500000000001</v>
      </c>
      <c r="FW19" s="9">
        <v>75.198999999999998</v>
      </c>
      <c r="FX19" s="9">
        <v>25.111999999999998</v>
      </c>
      <c r="FY19" s="9">
        <v>50.087000000000003</v>
      </c>
      <c r="FZ19" s="9">
        <v>718.31</v>
      </c>
      <c r="GA19" s="9">
        <v>265.00599999999997</v>
      </c>
      <c r="GB19" s="9">
        <v>453.30399999999997</v>
      </c>
      <c r="GC19" s="9">
        <v>658.779</v>
      </c>
      <c r="GD19" s="9">
        <v>246.89</v>
      </c>
      <c r="GE19" s="9">
        <v>411.88900000000001</v>
      </c>
      <c r="GF19" s="9">
        <v>308.947</v>
      </c>
      <c r="GG19" s="9">
        <v>111.155</v>
      </c>
      <c r="GH19" s="9">
        <v>197.79300000000001</v>
      </c>
      <c r="GI19" s="9">
        <v>349.83199999999999</v>
      </c>
      <c r="GJ19" s="9">
        <v>135.73500000000001</v>
      </c>
      <c r="GK19" s="9">
        <v>214.09700000000001</v>
      </c>
      <c r="GL19" s="9">
        <v>59.530999999999999</v>
      </c>
      <c r="GM19" s="9">
        <v>18.116</v>
      </c>
      <c r="GN19" s="9">
        <v>41.414999999999999</v>
      </c>
      <c r="GO19" s="9">
        <v>124.34</v>
      </c>
      <c r="GP19" s="9">
        <v>67.361999999999995</v>
      </c>
      <c r="GQ19" s="9">
        <v>56.976999999999997</v>
      </c>
      <c r="GR19" s="9">
        <v>108.67100000000001</v>
      </c>
      <c r="GS19" s="9">
        <v>60.366</v>
      </c>
      <c r="GT19" s="9">
        <v>48.305</v>
      </c>
      <c r="GU19" s="9">
        <v>55.866</v>
      </c>
      <c r="GV19" s="9">
        <v>28.8</v>
      </c>
      <c r="GW19" s="9">
        <v>27.067</v>
      </c>
      <c r="GX19" s="9">
        <v>52.805</v>
      </c>
      <c r="GY19" s="9">
        <v>31.567</v>
      </c>
      <c r="GZ19" s="9">
        <v>21.238</v>
      </c>
      <c r="HA19" s="9">
        <v>15.667999999999999</v>
      </c>
      <c r="HB19" s="9">
        <v>6.9960000000000004</v>
      </c>
      <c r="HC19" s="9">
        <v>8.6720000000000006</v>
      </c>
      <c r="HD19" s="9">
        <v>311.779</v>
      </c>
      <c r="HE19" s="9">
        <v>110.077</v>
      </c>
      <c r="HF19" s="9">
        <v>201.70099999999999</v>
      </c>
      <c r="HG19" s="9">
        <v>292.80200000000002</v>
      </c>
      <c r="HH19" s="9">
        <v>103.95099999999999</v>
      </c>
      <c r="HI19" s="9">
        <v>188.85</v>
      </c>
      <c r="HJ19" s="9">
        <v>127.39700000000001</v>
      </c>
      <c r="HK19" s="9">
        <v>39.220999999999997</v>
      </c>
      <c r="HL19" s="9">
        <v>88.177000000000007</v>
      </c>
      <c r="HM19" s="9">
        <v>165.404</v>
      </c>
      <c r="HN19" s="9">
        <v>64.730999999999995</v>
      </c>
      <c r="HO19" s="9">
        <v>100.67400000000001</v>
      </c>
      <c r="HP19" s="9">
        <v>18.977</v>
      </c>
      <c r="HQ19" s="9">
        <v>6.1260000000000003</v>
      </c>
      <c r="HR19" s="9">
        <v>12.851000000000001</v>
      </c>
      <c r="HS19" s="9">
        <v>136.173</v>
      </c>
      <c r="HT19" s="9">
        <v>45.954999999999998</v>
      </c>
      <c r="HU19" s="9">
        <v>90.218999999999994</v>
      </c>
      <c r="HV19" s="9">
        <v>125.63500000000001</v>
      </c>
      <c r="HW19" s="9">
        <v>42.514000000000003</v>
      </c>
      <c r="HX19" s="9">
        <v>83.122</v>
      </c>
      <c r="HY19" s="9">
        <v>64.296999999999997</v>
      </c>
      <c r="HZ19" s="9">
        <v>20.379000000000001</v>
      </c>
      <c r="IA19" s="9">
        <v>43.917000000000002</v>
      </c>
      <c r="IB19" s="9">
        <v>61.338999999999999</v>
      </c>
      <c r="IC19" s="9">
        <v>22.134</v>
      </c>
      <c r="ID19" s="9">
        <v>39.204000000000001</v>
      </c>
      <c r="IE19" s="9">
        <v>10.538</v>
      </c>
      <c r="IF19" s="9">
        <v>3.4409999999999998</v>
      </c>
      <c r="IG19" s="9">
        <v>7.0970000000000004</v>
      </c>
      <c r="IH19" s="9">
        <v>220.06399999999999</v>
      </c>
      <c r="II19" s="9">
        <v>88.968999999999994</v>
      </c>
      <c r="IJ19" s="9">
        <v>131.09399999999999</v>
      </c>
      <c r="IK19" s="9">
        <v>201.49600000000001</v>
      </c>
      <c r="IL19" s="9">
        <v>85.361000000000004</v>
      </c>
      <c r="IM19" s="9">
        <v>116.134</v>
      </c>
      <c r="IN19" s="9">
        <v>101.095</v>
      </c>
      <c r="IO19" s="9">
        <v>44.648000000000003</v>
      </c>
      <c r="IP19" s="9">
        <v>56.448</v>
      </c>
      <c r="IQ19" s="9">
        <v>100.4</v>
      </c>
    </row>
    <row r="20" spans="1:251">
      <c r="A20" s="10">
        <v>45323</v>
      </c>
      <c r="B20" s="9">
        <v>989.83100000000002</v>
      </c>
      <c r="C20" s="9">
        <v>397.78100000000001</v>
      </c>
      <c r="D20" s="9">
        <v>592.04999999999995</v>
      </c>
      <c r="E20" s="9">
        <v>889.84299999999996</v>
      </c>
      <c r="F20" s="9">
        <v>359.72899999999998</v>
      </c>
      <c r="G20" s="9">
        <v>530.11400000000003</v>
      </c>
      <c r="H20" s="9">
        <v>419.435</v>
      </c>
      <c r="I20" s="9">
        <v>174.45</v>
      </c>
      <c r="J20" s="9">
        <v>244.98500000000001</v>
      </c>
      <c r="K20" s="9">
        <v>470.40800000000002</v>
      </c>
      <c r="L20" s="9">
        <v>185.279</v>
      </c>
      <c r="M20" s="9">
        <v>285.12900000000002</v>
      </c>
      <c r="N20" s="9">
        <v>99.986999999999995</v>
      </c>
      <c r="O20" s="9">
        <v>38.052</v>
      </c>
      <c r="P20" s="9">
        <v>61.935000000000002</v>
      </c>
      <c r="Q20" s="9">
        <v>841.36199999999997</v>
      </c>
      <c r="R20" s="9">
        <v>325.91500000000002</v>
      </c>
      <c r="S20" s="9">
        <v>515.447</v>
      </c>
      <c r="T20" s="9">
        <v>766.726</v>
      </c>
      <c r="U20" s="9">
        <v>301.755</v>
      </c>
      <c r="V20" s="9">
        <v>464.971</v>
      </c>
      <c r="W20" s="9">
        <v>356.88900000000001</v>
      </c>
      <c r="X20" s="9">
        <v>144.71</v>
      </c>
      <c r="Y20" s="9">
        <v>212.178</v>
      </c>
      <c r="Z20" s="9">
        <v>409.83800000000002</v>
      </c>
      <c r="AA20" s="9">
        <v>157.04499999999999</v>
      </c>
      <c r="AB20" s="9">
        <v>252.79300000000001</v>
      </c>
      <c r="AC20" s="9">
        <v>74.635999999999996</v>
      </c>
      <c r="AD20" s="9">
        <v>24.16</v>
      </c>
      <c r="AE20" s="9">
        <v>50.475999999999999</v>
      </c>
      <c r="AF20" s="9">
        <v>148.46899999999999</v>
      </c>
      <c r="AG20" s="9">
        <v>71.866</v>
      </c>
      <c r="AH20" s="9">
        <v>76.602999999999994</v>
      </c>
      <c r="AI20" s="9">
        <v>123.117</v>
      </c>
      <c r="AJ20" s="9">
        <v>57.973999999999997</v>
      </c>
      <c r="AK20" s="9">
        <v>65.143000000000001</v>
      </c>
      <c r="AL20" s="9">
        <v>62.546999999999997</v>
      </c>
      <c r="AM20" s="9">
        <v>29.74</v>
      </c>
      <c r="AN20" s="9">
        <v>32.807000000000002</v>
      </c>
      <c r="AO20" s="9">
        <v>60.57</v>
      </c>
      <c r="AP20" s="9">
        <v>28.234000000000002</v>
      </c>
      <c r="AQ20" s="9">
        <v>32.335999999999999</v>
      </c>
      <c r="AR20" s="9">
        <v>25.352</v>
      </c>
      <c r="AS20" s="9">
        <v>13.891999999999999</v>
      </c>
      <c r="AT20" s="9">
        <v>11.46</v>
      </c>
      <c r="AU20" s="9">
        <v>338.108</v>
      </c>
      <c r="AV20" s="9">
        <v>123.26600000000001</v>
      </c>
      <c r="AW20" s="9">
        <v>214.84200000000001</v>
      </c>
      <c r="AX20" s="9">
        <v>304.92599999999999</v>
      </c>
      <c r="AY20" s="9">
        <v>111.93899999999999</v>
      </c>
      <c r="AZ20" s="9">
        <v>192.98699999999999</v>
      </c>
      <c r="BA20" s="9">
        <v>121.60899999999999</v>
      </c>
      <c r="BB20" s="9">
        <v>39.064999999999998</v>
      </c>
      <c r="BC20" s="9">
        <v>82.543999999999997</v>
      </c>
      <c r="BD20" s="9">
        <v>183.31700000000001</v>
      </c>
      <c r="BE20" s="9">
        <v>72.873999999999995</v>
      </c>
      <c r="BF20" s="9">
        <v>110.443</v>
      </c>
      <c r="BG20" s="9">
        <v>33.182000000000002</v>
      </c>
      <c r="BH20" s="9">
        <v>11.327</v>
      </c>
      <c r="BI20" s="9">
        <v>21.855</v>
      </c>
      <c r="BJ20" s="9">
        <v>155.964</v>
      </c>
      <c r="BK20" s="9">
        <v>49.247999999999998</v>
      </c>
      <c r="BL20" s="9">
        <v>106.71599999999999</v>
      </c>
      <c r="BM20" s="9">
        <v>146.66300000000001</v>
      </c>
      <c r="BN20" s="9">
        <v>47.268999999999998</v>
      </c>
      <c r="BO20" s="9">
        <v>99.394000000000005</v>
      </c>
      <c r="BP20" s="9">
        <v>73.256</v>
      </c>
      <c r="BQ20" s="9">
        <v>27.562999999999999</v>
      </c>
      <c r="BR20" s="9">
        <v>45.692999999999998</v>
      </c>
      <c r="BS20" s="9">
        <v>73.406999999999996</v>
      </c>
      <c r="BT20" s="9">
        <v>19.706</v>
      </c>
      <c r="BU20" s="9">
        <v>53.701000000000001</v>
      </c>
      <c r="BV20" s="9">
        <v>9.3010000000000002</v>
      </c>
      <c r="BW20" s="9">
        <v>1.9790000000000001</v>
      </c>
      <c r="BX20" s="9">
        <v>7.3220000000000001</v>
      </c>
      <c r="BY20" s="9">
        <v>283.93599999999998</v>
      </c>
      <c r="BZ20" s="9">
        <v>117.48699999999999</v>
      </c>
      <c r="CA20" s="9">
        <v>166.44800000000001</v>
      </c>
      <c r="CB20" s="9">
        <v>255.922</v>
      </c>
      <c r="CC20" s="9">
        <v>107.29600000000001</v>
      </c>
      <c r="CD20" s="9">
        <v>148.62700000000001</v>
      </c>
      <c r="CE20" s="9">
        <v>132.233</v>
      </c>
      <c r="CF20" s="9">
        <v>58.853000000000002</v>
      </c>
      <c r="CG20" s="9">
        <v>73.38</v>
      </c>
      <c r="CH20" s="9">
        <v>123.69</v>
      </c>
      <c r="CI20" s="9">
        <v>48.442999999999998</v>
      </c>
      <c r="CJ20" s="9">
        <v>75.247</v>
      </c>
      <c r="CK20" s="9">
        <v>28.013000000000002</v>
      </c>
      <c r="CL20" s="9">
        <v>10.192</v>
      </c>
      <c r="CM20" s="9">
        <v>17.821999999999999</v>
      </c>
      <c r="CN20" s="9">
        <v>211.82400000000001</v>
      </c>
      <c r="CO20" s="9">
        <v>107.78</v>
      </c>
      <c r="CP20" s="9">
        <v>104.044</v>
      </c>
      <c r="CQ20" s="9">
        <v>182.33199999999999</v>
      </c>
      <c r="CR20" s="9">
        <v>93.224999999999994</v>
      </c>
      <c r="CS20" s="9">
        <v>89.106999999999999</v>
      </c>
      <c r="CT20" s="9">
        <v>92.337999999999994</v>
      </c>
      <c r="CU20" s="9">
        <v>48.969000000000001</v>
      </c>
      <c r="CV20" s="9">
        <v>43.368000000000002</v>
      </c>
      <c r="CW20" s="9">
        <v>89.995000000000005</v>
      </c>
      <c r="CX20" s="9">
        <v>44.256</v>
      </c>
      <c r="CY20" s="9">
        <v>45.738999999999997</v>
      </c>
      <c r="CZ20" s="9">
        <v>29.491</v>
      </c>
      <c r="DA20" s="9">
        <v>14.555</v>
      </c>
      <c r="DB20" s="9">
        <v>14.936999999999999</v>
      </c>
      <c r="DC20" s="9">
        <v>395.64600000000002</v>
      </c>
      <c r="DD20" s="9">
        <v>138.91</v>
      </c>
      <c r="DE20" s="9">
        <v>256.73599999999999</v>
      </c>
      <c r="DF20" s="9">
        <v>354.12900000000002</v>
      </c>
      <c r="DG20" s="9">
        <v>125.598</v>
      </c>
      <c r="DH20" s="9">
        <v>228.53100000000001</v>
      </c>
      <c r="DI20" s="9">
        <v>143.70500000000001</v>
      </c>
      <c r="DJ20" s="9">
        <v>49.509</v>
      </c>
      <c r="DK20" s="9">
        <v>94.194999999999993</v>
      </c>
      <c r="DL20" s="9">
        <v>210.42500000000001</v>
      </c>
      <c r="DM20" s="9">
        <v>76.088999999999999</v>
      </c>
      <c r="DN20" s="9">
        <v>134.33600000000001</v>
      </c>
      <c r="DO20" s="9">
        <v>41.517000000000003</v>
      </c>
      <c r="DP20" s="9">
        <v>13.311</v>
      </c>
      <c r="DQ20" s="9">
        <v>28.204999999999998</v>
      </c>
      <c r="DR20" s="9">
        <v>403.084</v>
      </c>
      <c r="DS20" s="9">
        <v>162.179</v>
      </c>
      <c r="DT20" s="9">
        <v>240.905</v>
      </c>
      <c r="DU20" s="9">
        <v>367.08100000000002</v>
      </c>
      <c r="DV20" s="9">
        <v>150.624</v>
      </c>
      <c r="DW20" s="9">
        <v>216.458</v>
      </c>
      <c r="DX20" s="9">
        <v>178.90600000000001</v>
      </c>
      <c r="DY20" s="9">
        <v>75.403000000000006</v>
      </c>
      <c r="DZ20" s="9">
        <v>103.502</v>
      </c>
      <c r="EA20" s="9">
        <v>188.17599999999999</v>
      </c>
      <c r="EB20" s="9">
        <v>75.22</v>
      </c>
      <c r="EC20" s="9">
        <v>112.955</v>
      </c>
      <c r="ED20" s="9">
        <v>36.002000000000002</v>
      </c>
      <c r="EE20" s="9">
        <v>11.555</v>
      </c>
      <c r="EF20" s="9">
        <v>24.446999999999999</v>
      </c>
      <c r="EG20" s="9">
        <v>149.10599999999999</v>
      </c>
      <c r="EH20" s="9">
        <v>73.236000000000004</v>
      </c>
      <c r="EI20" s="9">
        <v>75.87</v>
      </c>
      <c r="EJ20" s="9">
        <v>133.148</v>
      </c>
      <c r="EK20" s="9">
        <v>64.209999999999994</v>
      </c>
      <c r="EL20" s="9">
        <v>68.938000000000002</v>
      </c>
      <c r="EM20" s="9">
        <v>74.156999999999996</v>
      </c>
      <c r="EN20" s="9">
        <v>37.305</v>
      </c>
      <c r="EO20" s="9">
        <v>36.851999999999997</v>
      </c>
      <c r="EP20" s="9">
        <v>58.991</v>
      </c>
      <c r="EQ20" s="9">
        <v>26.905000000000001</v>
      </c>
      <c r="ER20" s="9">
        <v>32.085999999999999</v>
      </c>
      <c r="ES20" s="9">
        <v>15.958</v>
      </c>
      <c r="ET20" s="9">
        <v>9.0269999999999992</v>
      </c>
      <c r="EU20" s="9">
        <v>6.931</v>
      </c>
      <c r="EV20" s="9">
        <v>41.994999999999997</v>
      </c>
      <c r="EW20" s="9">
        <v>23.456</v>
      </c>
      <c r="EX20" s="9">
        <v>18.539000000000001</v>
      </c>
      <c r="EY20" s="9">
        <v>35.484999999999999</v>
      </c>
      <c r="EZ20" s="9">
        <v>19.297999999999998</v>
      </c>
      <c r="FA20" s="9">
        <v>16.187000000000001</v>
      </c>
      <c r="FB20" s="9">
        <v>22.669</v>
      </c>
      <c r="FC20" s="9">
        <v>12.233000000000001</v>
      </c>
      <c r="FD20" s="9">
        <v>10.435</v>
      </c>
      <c r="FE20" s="9">
        <v>12.816000000000001</v>
      </c>
      <c r="FF20" s="9">
        <v>7.0640000000000001</v>
      </c>
      <c r="FG20" s="9">
        <v>5.7519999999999998</v>
      </c>
      <c r="FH20" s="9">
        <v>6.51</v>
      </c>
      <c r="FI20" s="9">
        <v>4.1580000000000004</v>
      </c>
      <c r="FJ20" s="9">
        <v>2.3519999999999999</v>
      </c>
      <c r="FK20" s="9">
        <v>949.39</v>
      </c>
      <c r="FL20" s="9">
        <v>372.37799999999999</v>
      </c>
      <c r="FM20" s="9">
        <v>577.01199999999994</v>
      </c>
      <c r="FN20" s="9">
        <v>853.14400000000001</v>
      </c>
      <c r="FO20" s="9">
        <v>338.06700000000001</v>
      </c>
      <c r="FP20" s="9">
        <v>515.077</v>
      </c>
      <c r="FQ20" s="9">
        <v>410.411</v>
      </c>
      <c r="FR20" s="9">
        <v>168.05500000000001</v>
      </c>
      <c r="FS20" s="9">
        <v>242.35599999999999</v>
      </c>
      <c r="FT20" s="9">
        <v>442.733</v>
      </c>
      <c r="FU20" s="9">
        <v>170.012</v>
      </c>
      <c r="FV20" s="9">
        <v>272.721</v>
      </c>
      <c r="FW20" s="9">
        <v>96.245999999999995</v>
      </c>
      <c r="FX20" s="9">
        <v>34.311</v>
      </c>
      <c r="FY20" s="9">
        <v>61.935000000000002</v>
      </c>
      <c r="FZ20" s="9">
        <v>819.22699999999998</v>
      </c>
      <c r="GA20" s="9">
        <v>313.95</v>
      </c>
      <c r="GB20" s="9">
        <v>505.27699999999999</v>
      </c>
      <c r="GC20" s="9">
        <v>746.678</v>
      </c>
      <c r="GD20" s="9">
        <v>291.87700000000001</v>
      </c>
      <c r="GE20" s="9">
        <v>454.80099999999999</v>
      </c>
      <c r="GF20" s="9">
        <v>353.44600000000003</v>
      </c>
      <c r="GG20" s="9">
        <v>142.13399999999999</v>
      </c>
      <c r="GH20" s="9">
        <v>211.31200000000001</v>
      </c>
      <c r="GI20" s="9">
        <v>393.23200000000003</v>
      </c>
      <c r="GJ20" s="9">
        <v>149.744</v>
      </c>
      <c r="GK20" s="9">
        <v>243.489</v>
      </c>
      <c r="GL20" s="9">
        <v>72.548000000000002</v>
      </c>
      <c r="GM20" s="9">
        <v>22.073</v>
      </c>
      <c r="GN20" s="9">
        <v>50.475999999999999</v>
      </c>
      <c r="GO20" s="9">
        <v>130.16399999999999</v>
      </c>
      <c r="GP20" s="9">
        <v>58.427999999999997</v>
      </c>
      <c r="GQ20" s="9">
        <v>71.736000000000004</v>
      </c>
      <c r="GR20" s="9">
        <v>106.46599999999999</v>
      </c>
      <c r="GS20" s="9">
        <v>46.19</v>
      </c>
      <c r="GT20" s="9">
        <v>60.276000000000003</v>
      </c>
      <c r="GU20" s="9">
        <v>56.965000000000003</v>
      </c>
      <c r="GV20" s="9">
        <v>25.920999999999999</v>
      </c>
      <c r="GW20" s="9">
        <v>31.044</v>
      </c>
      <c r="GX20" s="9">
        <v>49.500999999999998</v>
      </c>
      <c r="GY20" s="9">
        <v>20.268000000000001</v>
      </c>
      <c r="GZ20" s="9">
        <v>29.231999999999999</v>
      </c>
      <c r="HA20" s="9">
        <v>23.698</v>
      </c>
      <c r="HB20" s="9">
        <v>12.238</v>
      </c>
      <c r="HC20" s="9">
        <v>11.46</v>
      </c>
      <c r="HD20" s="9">
        <v>314.51499999999999</v>
      </c>
      <c r="HE20" s="9">
        <v>108.274</v>
      </c>
      <c r="HF20" s="9">
        <v>206.24100000000001</v>
      </c>
      <c r="HG20" s="9">
        <v>283.34300000000002</v>
      </c>
      <c r="HH20" s="9">
        <v>98.956999999999994</v>
      </c>
      <c r="HI20" s="9">
        <v>184.386</v>
      </c>
      <c r="HJ20" s="9">
        <v>115.741</v>
      </c>
      <c r="HK20" s="9">
        <v>35.826999999999998</v>
      </c>
      <c r="HL20" s="9">
        <v>79.914000000000001</v>
      </c>
      <c r="HM20" s="9">
        <v>167.602</v>
      </c>
      <c r="HN20" s="9">
        <v>63.13</v>
      </c>
      <c r="HO20" s="9">
        <v>104.47199999999999</v>
      </c>
      <c r="HP20" s="9">
        <v>31.172000000000001</v>
      </c>
      <c r="HQ20" s="9">
        <v>9.3170000000000002</v>
      </c>
      <c r="HR20" s="9">
        <v>21.855</v>
      </c>
      <c r="HS20" s="9">
        <v>151.53200000000001</v>
      </c>
      <c r="HT20" s="9">
        <v>46.767000000000003</v>
      </c>
      <c r="HU20" s="9">
        <v>104.765</v>
      </c>
      <c r="HV20" s="9">
        <v>142.23099999999999</v>
      </c>
      <c r="HW20" s="9">
        <v>44.787999999999997</v>
      </c>
      <c r="HX20" s="9">
        <v>97.442999999999998</v>
      </c>
      <c r="HY20" s="9">
        <v>71.894999999999996</v>
      </c>
      <c r="HZ20" s="9">
        <v>26.202000000000002</v>
      </c>
      <c r="IA20" s="9">
        <v>45.692999999999998</v>
      </c>
      <c r="IB20" s="9">
        <v>70.335999999999999</v>
      </c>
      <c r="IC20" s="9">
        <v>18.585999999999999</v>
      </c>
      <c r="ID20" s="9">
        <v>51.75</v>
      </c>
      <c r="IE20" s="9">
        <v>9.3010000000000002</v>
      </c>
      <c r="IF20" s="9">
        <v>1.9790000000000001</v>
      </c>
      <c r="IG20" s="9">
        <v>7.3220000000000001</v>
      </c>
      <c r="IH20" s="9">
        <v>277.35899999999998</v>
      </c>
      <c r="II20" s="9">
        <v>113.669</v>
      </c>
      <c r="IJ20" s="9">
        <v>163.691</v>
      </c>
      <c r="IK20" s="9">
        <v>250.71199999999999</v>
      </c>
      <c r="IL20" s="9">
        <v>104.843</v>
      </c>
      <c r="IM20" s="9">
        <v>145.869</v>
      </c>
      <c r="IN20" s="9">
        <v>132.172</v>
      </c>
      <c r="IO20" s="9">
        <v>58.792000000000002</v>
      </c>
      <c r="IP20" s="9">
        <v>73.38</v>
      </c>
      <c r="IQ20" s="9">
        <v>118.54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37.207000000000001</v>
      </c>
      <c r="C11" s="9">
        <v>76.581999999999994</v>
      </c>
      <c r="D11" s="9">
        <v>16.286000000000001</v>
      </c>
      <c r="E11" s="9">
        <v>5.6619999999999999</v>
      </c>
      <c r="F11" s="9">
        <v>10.624000000000001</v>
      </c>
      <c r="G11" s="9">
        <v>273.59800000000001</v>
      </c>
      <c r="H11" s="9">
        <v>148.80799999999999</v>
      </c>
      <c r="I11" s="9">
        <v>124.79</v>
      </c>
      <c r="J11" s="9">
        <v>259.90699999999998</v>
      </c>
      <c r="K11" s="9">
        <v>144.739</v>
      </c>
      <c r="L11" s="9">
        <v>115.169</v>
      </c>
      <c r="M11" s="9">
        <v>144.655</v>
      </c>
      <c r="N11" s="9">
        <v>83.944000000000003</v>
      </c>
      <c r="O11" s="9">
        <v>60.710999999999999</v>
      </c>
      <c r="P11" s="9">
        <v>115.252</v>
      </c>
      <c r="Q11" s="9">
        <v>60.795000000000002</v>
      </c>
      <c r="R11" s="9">
        <v>54.457999999999998</v>
      </c>
      <c r="S11" s="9">
        <v>13.691000000000001</v>
      </c>
      <c r="T11" s="9">
        <v>4.07</v>
      </c>
      <c r="U11" s="9">
        <v>9.6210000000000004</v>
      </c>
      <c r="V11" s="9">
        <v>337.93400000000003</v>
      </c>
      <c r="W11" s="9">
        <v>99.685000000000002</v>
      </c>
      <c r="X11" s="9">
        <v>238.249</v>
      </c>
      <c r="Y11" s="9">
        <v>316.33199999999999</v>
      </c>
      <c r="Z11" s="9">
        <v>94.566999999999993</v>
      </c>
      <c r="AA11" s="9">
        <v>221.76499999999999</v>
      </c>
      <c r="AB11" s="9">
        <v>130.86500000000001</v>
      </c>
      <c r="AC11" s="9">
        <v>37.115000000000002</v>
      </c>
      <c r="AD11" s="9">
        <v>93.75</v>
      </c>
      <c r="AE11" s="9">
        <v>185.46700000000001</v>
      </c>
      <c r="AF11" s="9">
        <v>57.451999999999998</v>
      </c>
      <c r="AG11" s="9">
        <v>128.01499999999999</v>
      </c>
      <c r="AH11" s="9">
        <v>21.602</v>
      </c>
      <c r="AI11" s="9">
        <v>5.1180000000000003</v>
      </c>
      <c r="AJ11" s="9">
        <v>16.483000000000001</v>
      </c>
      <c r="AK11" s="9">
        <v>429.51299999999998</v>
      </c>
      <c r="AL11" s="9">
        <v>157.66</v>
      </c>
      <c r="AM11" s="9">
        <v>271.85300000000001</v>
      </c>
      <c r="AN11" s="9">
        <v>397.952</v>
      </c>
      <c r="AO11" s="9">
        <v>146.19800000000001</v>
      </c>
      <c r="AP11" s="9">
        <v>251.75399999999999</v>
      </c>
      <c r="AQ11" s="9">
        <v>192.65700000000001</v>
      </c>
      <c r="AR11" s="9">
        <v>71.575000000000003</v>
      </c>
      <c r="AS11" s="9">
        <v>121.08199999999999</v>
      </c>
      <c r="AT11" s="9">
        <v>205.29499999999999</v>
      </c>
      <c r="AU11" s="9">
        <v>74.623000000000005</v>
      </c>
      <c r="AV11" s="9">
        <v>130.672</v>
      </c>
      <c r="AW11" s="9">
        <v>31.561</v>
      </c>
      <c r="AX11" s="9">
        <v>11.462</v>
      </c>
      <c r="AY11" s="9">
        <v>20.099</v>
      </c>
      <c r="AZ11" s="9">
        <v>177.166</v>
      </c>
      <c r="BA11" s="9">
        <v>78.781999999999996</v>
      </c>
      <c r="BB11" s="9">
        <v>98.384</v>
      </c>
      <c r="BC11" s="9">
        <v>166.58199999999999</v>
      </c>
      <c r="BD11" s="9">
        <v>74.503</v>
      </c>
      <c r="BE11" s="9">
        <v>92.078000000000003</v>
      </c>
      <c r="BF11" s="9">
        <v>114.02800000000001</v>
      </c>
      <c r="BG11" s="9">
        <v>51.93</v>
      </c>
      <c r="BH11" s="9">
        <v>62.097999999999999</v>
      </c>
      <c r="BI11" s="9">
        <v>52.554000000000002</v>
      </c>
      <c r="BJ11" s="9">
        <v>22.574000000000002</v>
      </c>
      <c r="BK11" s="9">
        <v>29.98</v>
      </c>
      <c r="BL11" s="9">
        <v>10.585000000000001</v>
      </c>
      <c r="BM11" s="9">
        <v>4.2789999999999999</v>
      </c>
      <c r="BN11" s="9">
        <v>6.3049999999999997</v>
      </c>
      <c r="BO11" s="9">
        <v>71.022999999999996</v>
      </c>
      <c r="BP11" s="9">
        <v>43.981000000000002</v>
      </c>
      <c r="BQ11" s="9">
        <v>27.042000000000002</v>
      </c>
      <c r="BR11" s="9">
        <v>68.507000000000005</v>
      </c>
      <c r="BS11" s="9">
        <v>43.281999999999996</v>
      </c>
      <c r="BT11" s="9">
        <v>25.225000000000001</v>
      </c>
      <c r="BU11" s="9">
        <v>52.460999999999999</v>
      </c>
      <c r="BV11" s="9">
        <v>35.784999999999997</v>
      </c>
      <c r="BW11" s="9">
        <v>16.675999999999998</v>
      </c>
      <c r="BX11" s="9">
        <v>16.045000000000002</v>
      </c>
      <c r="BY11" s="9">
        <v>7.4969999999999999</v>
      </c>
      <c r="BZ11" s="9">
        <v>8.5489999999999995</v>
      </c>
      <c r="CA11" s="9">
        <v>2.5169999999999999</v>
      </c>
      <c r="CB11" s="9">
        <v>0.7</v>
      </c>
      <c r="CC11" s="9">
        <v>1.8169999999999999</v>
      </c>
      <c r="CD11" s="9">
        <v>364.65</v>
      </c>
      <c r="CE11" s="9">
        <v>164.00399999999999</v>
      </c>
      <c r="CF11" s="9">
        <v>200.64599999999999</v>
      </c>
      <c r="CG11" s="9">
        <v>345.733</v>
      </c>
      <c r="CH11" s="9">
        <v>156.44</v>
      </c>
      <c r="CI11" s="9">
        <v>189.29300000000001</v>
      </c>
      <c r="CJ11" s="9">
        <v>184.50200000000001</v>
      </c>
      <c r="CK11" s="9">
        <v>82.522000000000006</v>
      </c>
      <c r="CL11" s="9">
        <v>101.98</v>
      </c>
      <c r="CM11" s="9">
        <v>161.23099999999999</v>
      </c>
      <c r="CN11" s="9">
        <v>73.918999999999997</v>
      </c>
      <c r="CO11" s="9">
        <v>87.311999999999998</v>
      </c>
      <c r="CP11" s="9">
        <v>18.917000000000002</v>
      </c>
      <c r="CQ11" s="9">
        <v>7.5629999999999997</v>
      </c>
      <c r="CR11" s="9">
        <v>11.353999999999999</v>
      </c>
      <c r="CS11" s="9">
        <v>354.20299999999997</v>
      </c>
      <c r="CT11" s="9">
        <v>156.935</v>
      </c>
      <c r="CU11" s="9">
        <v>197.26900000000001</v>
      </c>
      <c r="CV11" s="9">
        <v>335.94499999999999</v>
      </c>
      <c r="CW11" s="9">
        <v>150.03</v>
      </c>
      <c r="CX11" s="9">
        <v>185.91499999999999</v>
      </c>
      <c r="CY11" s="9">
        <v>176.822</v>
      </c>
      <c r="CZ11" s="9">
        <v>76.703000000000003</v>
      </c>
      <c r="DA11" s="9">
        <v>100.119</v>
      </c>
      <c r="DB11" s="9">
        <v>159.12299999999999</v>
      </c>
      <c r="DC11" s="9">
        <v>73.326999999999998</v>
      </c>
      <c r="DD11" s="9">
        <v>85.796000000000006</v>
      </c>
      <c r="DE11" s="9">
        <v>18.257999999999999</v>
      </c>
      <c r="DF11" s="9">
        <v>6.9050000000000002</v>
      </c>
      <c r="DG11" s="9">
        <v>11.353999999999999</v>
      </c>
      <c r="DH11" s="9">
        <v>10.446999999999999</v>
      </c>
      <c r="DI11" s="9">
        <v>7.069</v>
      </c>
      <c r="DJ11" s="9">
        <v>3.3769999999999998</v>
      </c>
      <c r="DK11" s="9">
        <v>9.7880000000000003</v>
      </c>
      <c r="DL11" s="9">
        <v>6.4109999999999996</v>
      </c>
      <c r="DM11" s="9">
        <v>3.3769999999999998</v>
      </c>
      <c r="DN11" s="9">
        <v>7.68</v>
      </c>
      <c r="DO11" s="9">
        <v>5.819</v>
      </c>
      <c r="DP11" s="9">
        <v>1.861</v>
      </c>
      <c r="DQ11" s="9">
        <v>2.1080000000000001</v>
      </c>
      <c r="DR11" s="9">
        <v>0.59199999999999997</v>
      </c>
      <c r="DS11" s="9">
        <v>1.516</v>
      </c>
      <c r="DT11" s="9">
        <v>0.65900000000000003</v>
      </c>
      <c r="DU11" s="9">
        <v>0.65900000000000003</v>
      </c>
      <c r="DV11" s="9">
        <v>0</v>
      </c>
      <c r="DW11" s="9">
        <v>156.38999999999999</v>
      </c>
      <c r="DX11" s="9">
        <v>72.763999999999996</v>
      </c>
      <c r="DY11" s="9">
        <v>83.626000000000005</v>
      </c>
      <c r="DZ11" s="9">
        <v>144.815</v>
      </c>
      <c r="EA11" s="9">
        <v>68.358000000000004</v>
      </c>
      <c r="EB11" s="9">
        <v>76.456999999999994</v>
      </c>
      <c r="EC11" s="9">
        <v>67.8</v>
      </c>
      <c r="ED11" s="9">
        <v>30.012</v>
      </c>
      <c r="EE11" s="9">
        <v>37.787999999999997</v>
      </c>
      <c r="EF11" s="9">
        <v>77.015000000000001</v>
      </c>
      <c r="EG11" s="9">
        <v>38.345999999999997</v>
      </c>
      <c r="EH11" s="9">
        <v>38.668999999999997</v>
      </c>
      <c r="EI11" s="9">
        <v>11.574999999999999</v>
      </c>
      <c r="EJ11" s="9">
        <v>4.4059999999999997</v>
      </c>
      <c r="EK11" s="9">
        <v>7.1689999999999996</v>
      </c>
      <c r="EL11" s="9">
        <v>32.206000000000003</v>
      </c>
      <c r="EM11" s="9">
        <v>12.968999999999999</v>
      </c>
      <c r="EN11" s="9">
        <v>19.236999999999998</v>
      </c>
      <c r="EO11" s="9">
        <v>28.972000000000001</v>
      </c>
      <c r="EP11" s="9">
        <v>10.956</v>
      </c>
      <c r="EQ11" s="9">
        <v>18.016999999999999</v>
      </c>
      <c r="ER11" s="9">
        <v>13.301</v>
      </c>
      <c r="ES11" s="9">
        <v>5.2910000000000004</v>
      </c>
      <c r="ET11" s="9">
        <v>8.01</v>
      </c>
      <c r="EU11" s="9">
        <v>15.672000000000001</v>
      </c>
      <c r="EV11" s="9">
        <v>5.665</v>
      </c>
      <c r="EW11" s="9">
        <v>10.006</v>
      </c>
      <c r="EX11" s="9">
        <v>3.2330000000000001</v>
      </c>
      <c r="EY11" s="9">
        <v>2.0129999999999999</v>
      </c>
      <c r="EZ11" s="9">
        <v>1.22</v>
      </c>
      <c r="FA11" s="9">
        <v>92.076999999999998</v>
      </c>
      <c r="FB11" s="9">
        <v>32.777999999999999</v>
      </c>
      <c r="FC11" s="9">
        <v>59.298000000000002</v>
      </c>
      <c r="FD11" s="9">
        <v>89.727000000000004</v>
      </c>
      <c r="FE11" s="9">
        <v>32.222000000000001</v>
      </c>
      <c r="FF11" s="9">
        <v>57.505000000000003</v>
      </c>
      <c r="FG11" s="9">
        <v>54.786000000000001</v>
      </c>
      <c r="FH11" s="9">
        <v>20.657</v>
      </c>
      <c r="FI11" s="9">
        <v>34.128999999999998</v>
      </c>
      <c r="FJ11" s="9">
        <v>34.941000000000003</v>
      </c>
      <c r="FK11" s="9">
        <v>11.565</v>
      </c>
      <c r="FL11" s="9">
        <v>23.376000000000001</v>
      </c>
      <c r="FM11" s="9">
        <v>2.3490000000000002</v>
      </c>
      <c r="FN11" s="9">
        <v>0.55600000000000005</v>
      </c>
      <c r="FO11" s="9">
        <v>1.7929999999999999</v>
      </c>
      <c r="FP11" s="9">
        <v>83.977000000000004</v>
      </c>
      <c r="FQ11" s="9">
        <v>45.493000000000002</v>
      </c>
      <c r="FR11" s="9">
        <v>38.484999999999999</v>
      </c>
      <c r="FS11" s="9">
        <v>82.218000000000004</v>
      </c>
      <c r="FT11" s="9">
        <v>44.904000000000003</v>
      </c>
      <c r="FU11" s="9">
        <v>37.314</v>
      </c>
      <c r="FV11" s="9">
        <v>48.615000000000002</v>
      </c>
      <c r="FW11" s="9">
        <v>26.562000000000001</v>
      </c>
      <c r="FX11" s="9">
        <v>22.053000000000001</v>
      </c>
      <c r="FY11" s="9">
        <v>33.603000000000002</v>
      </c>
      <c r="FZ11" s="9">
        <v>18.341999999999999</v>
      </c>
      <c r="GA11" s="9">
        <v>15.260999999999999</v>
      </c>
      <c r="GB11" s="9">
        <v>1.7589999999999999</v>
      </c>
      <c r="GC11" s="9">
        <v>0.58799999999999997</v>
      </c>
      <c r="GD11" s="9">
        <v>1.171</v>
      </c>
      <c r="GE11" s="9">
        <v>139.33699999999999</v>
      </c>
      <c r="GF11" s="9">
        <v>59.905000000000001</v>
      </c>
      <c r="GG11" s="9">
        <v>79.432000000000002</v>
      </c>
      <c r="GH11" s="9">
        <v>132.78800000000001</v>
      </c>
      <c r="GI11" s="9">
        <v>57.42</v>
      </c>
      <c r="GJ11" s="9">
        <v>75.367999999999995</v>
      </c>
      <c r="GK11" s="9">
        <v>57.86</v>
      </c>
      <c r="GL11" s="9">
        <v>24.087</v>
      </c>
      <c r="GM11" s="9">
        <v>33.773000000000003</v>
      </c>
      <c r="GN11" s="9">
        <v>74.927999999999997</v>
      </c>
      <c r="GO11" s="9">
        <v>33.332999999999998</v>
      </c>
      <c r="GP11" s="9">
        <v>41.594999999999999</v>
      </c>
      <c r="GQ11" s="9">
        <v>6.548</v>
      </c>
      <c r="GR11" s="9">
        <v>2.4849999999999999</v>
      </c>
      <c r="GS11" s="9">
        <v>4.0640000000000001</v>
      </c>
      <c r="GT11" s="9">
        <v>141.52199999999999</v>
      </c>
      <c r="GU11" s="9">
        <v>63.442</v>
      </c>
      <c r="GV11" s="9">
        <v>78.08</v>
      </c>
      <c r="GW11" s="9">
        <v>132.548</v>
      </c>
      <c r="GX11" s="9">
        <v>59.578000000000003</v>
      </c>
      <c r="GY11" s="9">
        <v>72.97</v>
      </c>
      <c r="GZ11" s="9">
        <v>65.376999999999995</v>
      </c>
      <c r="HA11" s="9">
        <v>28.481000000000002</v>
      </c>
      <c r="HB11" s="9">
        <v>36.896000000000001</v>
      </c>
      <c r="HC11" s="9">
        <v>67.17</v>
      </c>
      <c r="HD11" s="9">
        <v>31.097000000000001</v>
      </c>
      <c r="HE11" s="9">
        <v>36.073</v>
      </c>
      <c r="HF11" s="9">
        <v>8.9749999999999996</v>
      </c>
      <c r="HG11" s="9">
        <v>3.8639999999999999</v>
      </c>
      <c r="HH11" s="9">
        <v>5.1109999999999998</v>
      </c>
      <c r="HI11" s="9">
        <v>60.698999999999998</v>
      </c>
      <c r="HJ11" s="9">
        <v>26.905999999999999</v>
      </c>
      <c r="HK11" s="9">
        <v>33.792999999999999</v>
      </c>
      <c r="HL11" s="9">
        <v>57.408000000000001</v>
      </c>
      <c r="HM11" s="9">
        <v>25.794</v>
      </c>
      <c r="HN11" s="9">
        <v>31.614000000000001</v>
      </c>
      <c r="HO11" s="9">
        <v>44.167999999999999</v>
      </c>
      <c r="HP11" s="9">
        <v>18.834</v>
      </c>
      <c r="HQ11" s="9">
        <v>25.334</v>
      </c>
      <c r="HR11" s="9">
        <v>13.24</v>
      </c>
      <c r="HS11" s="9">
        <v>6.96</v>
      </c>
      <c r="HT11" s="9">
        <v>6.28</v>
      </c>
      <c r="HU11" s="9">
        <v>3.2909999999999999</v>
      </c>
      <c r="HV11" s="9">
        <v>1.1120000000000001</v>
      </c>
      <c r="HW11" s="9">
        <v>2.1789999999999998</v>
      </c>
      <c r="HX11" s="9">
        <v>23.091999999999999</v>
      </c>
      <c r="HY11" s="9">
        <v>13.750999999999999</v>
      </c>
      <c r="HZ11" s="9">
        <v>9.3409999999999993</v>
      </c>
      <c r="IA11" s="9">
        <v>22.99</v>
      </c>
      <c r="IB11" s="9">
        <v>13.648999999999999</v>
      </c>
      <c r="IC11" s="9">
        <v>9.3409999999999993</v>
      </c>
      <c r="ID11" s="9">
        <v>17.096</v>
      </c>
      <c r="IE11" s="9">
        <v>11.12</v>
      </c>
      <c r="IF11" s="9">
        <v>5.976</v>
      </c>
      <c r="IG11" s="9">
        <v>5.8929999999999998</v>
      </c>
      <c r="IH11" s="9">
        <v>2.5289999999999999</v>
      </c>
      <c r="II11" s="9">
        <v>3.3650000000000002</v>
      </c>
      <c r="IJ11" s="9">
        <v>0.10199999999999999</v>
      </c>
      <c r="IK11" s="9">
        <v>0.10199999999999999</v>
      </c>
      <c r="IL11" s="9">
        <v>0</v>
      </c>
      <c r="IM11" s="9">
        <v>371.59</v>
      </c>
      <c r="IN11" s="9">
        <v>128.261</v>
      </c>
      <c r="IO11" s="9">
        <v>243.328</v>
      </c>
      <c r="IP11" s="9">
        <v>335.09300000000002</v>
      </c>
      <c r="IQ11" s="9">
        <v>116.562</v>
      </c>
    </row>
    <row r="12" spans="1:251">
      <c r="A12" s="10">
        <v>42401</v>
      </c>
      <c r="B12" s="9">
        <v>46.956000000000003</v>
      </c>
      <c r="C12" s="9">
        <v>82.603999999999999</v>
      </c>
      <c r="D12" s="9">
        <v>17.559999999999999</v>
      </c>
      <c r="E12" s="9">
        <v>4.91</v>
      </c>
      <c r="F12" s="9">
        <v>12.65</v>
      </c>
      <c r="G12" s="9">
        <v>253.86099999999999</v>
      </c>
      <c r="H12" s="9">
        <v>134.465</v>
      </c>
      <c r="I12" s="9">
        <v>119.396</v>
      </c>
      <c r="J12" s="9">
        <v>239.16499999999999</v>
      </c>
      <c r="K12" s="9">
        <v>125.94499999999999</v>
      </c>
      <c r="L12" s="9">
        <v>113.22</v>
      </c>
      <c r="M12" s="9">
        <v>140.65</v>
      </c>
      <c r="N12" s="9">
        <v>74.834999999999994</v>
      </c>
      <c r="O12" s="9">
        <v>65.814999999999998</v>
      </c>
      <c r="P12" s="9">
        <v>98.515000000000001</v>
      </c>
      <c r="Q12" s="9">
        <v>51.11</v>
      </c>
      <c r="R12" s="9">
        <v>47.405000000000001</v>
      </c>
      <c r="S12" s="9">
        <v>14.696</v>
      </c>
      <c r="T12" s="9">
        <v>8.52</v>
      </c>
      <c r="U12" s="9">
        <v>6.1760000000000002</v>
      </c>
      <c r="V12" s="9">
        <v>356.72699999999998</v>
      </c>
      <c r="W12" s="9">
        <v>113.574</v>
      </c>
      <c r="X12" s="9">
        <v>243.15299999999999</v>
      </c>
      <c r="Y12" s="9">
        <v>339.36599999999999</v>
      </c>
      <c r="Z12" s="9">
        <v>106.395</v>
      </c>
      <c r="AA12" s="9">
        <v>232.971</v>
      </c>
      <c r="AB12" s="9">
        <v>128.774</v>
      </c>
      <c r="AC12" s="9">
        <v>42.045000000000002</v>
      </c>
      <c r="AD12" s="9">
        <v>86.727999999999994</v>
      </c>
      <c r="AE12" s="9">
        <v>210.59200000000001</v>
      </c>
      <c r="AF12" s="9">
        <v>64.349999999999994</v>
      </c>
      <c r="AG12" s="9">
        <v>146.24199999999999</v>
      </c>
      <c r="AH12" s="9">
        <v>17.361000000000001</v>
      </c>
      <c r="AI12" s="9">
        <v>7.1790000000000003</v>
      </c>
      <c r="AJ12" s="9">
        <v>10.182</v>
      </c>
      <c r="AK12" s="9">
        <v>455.33</v>
      </c>
      <c r="AL12" s="9">
        <v>179.87200000000001</v>
      </c>
      <c r="AM12" s="9">
        <v>275.45800000000003</v>
      </c>
      <c r="AN12" s="9">
        <v>428.95699999999999</v>
      </c>
      <c r="AO12" s="9">
        <v>175.27</v>
      </c>
      <c r="AP12" s="9">
        <v>253.68700000000001</v>
      </c>
      <c r="AQ12" s="9">
        <v>224.34899999999999</v>
      </c>
      <c r="AR12" s="9">
        <v>99.341999999999999</v>
      </c>
      <c r="AS12" s="9">
        <v>125.00700000000001</v>
      </c>
      <c r="AT12" s="9">
        <v>204.608</v>
      </c>
      <c r="AU12" s="9">
        <v>75.927999999999997</v>
      </c>
      <c r="AV12" s="9">
        <v>128.68</v>
      </c>
      <c r="AW12" s="9">
        <v>26.372</v>
      </c>
      <c r="AX12" s="9">
        <v>4.6020000000000003</v>
      </c>
      <c r="AY12" s="9">
        <v>21.771000000000001</v>
      </c>
      <c r="AZ12" s="9">
        <v>161.25800000000001</v>
      </c>
      <c r="BA12" s="9">
        <v>72.870999999999995</v>
      </c>
      <c r="BB12" s="9">
        <v>88.387</v>
      </c>
      <c r="BC12" s="9">
        <v>148.90299999999999</v>
      </c>
      <c r="BD12" s="9">
        <v>66.918000000000006</v>
      </c>
      <c r="BE12" s="9">
        <v>81.984999999999999</v>
      </c>
      <c r="BF12" s="9">
        <v>96.412000000000006</v>
      </c>
      <c r="BG12" s="9">
        <v>40.625</v>
      </c>
      <c r="BH12" s="9">
        <v>55.786999999999999</v>
      </c>
      <c r="BI12" s="9">
        <v>52.491</v>
      </c>
      <c r="BJ12" s="9">
        <v>26.292999999999999</v>
      </c>
      <c r="BK12" s="9">
        <v>26.198</v>
      </c>
      <c r="BL12" s="9">
        <v>12.356</v>
      </c>
      <c r="BM12" s="9">
        <v>5.9530000000000003</v>
      </c>
      <c r="BN12" s="9">
        <v>6.4020000000000001</v>
      </c>
      <c r="BO12" s="9">
        <v>64.072000000000003</v>
      </c>
      <c r="BP12" s="9">
        <v>36.427</v>
      </c>
      <c r="BQ12" s="9">
        <v>27.645</v>
      </c>
      <c r="BR12" s="9">
        <v>57.66</v>
      </c>
      <c r="BS12" s="9">
        <v>33.091000000000001</v>
      </c>
      <c r="BT12" s="9">
        <v>24.568999999999999</v>
      </c>
      <c r="BU12" s="9">
        <v>45.860999999999997</v>
      </c>
      <c r="BV12" s="9">
        <v>25.893999999999998</v>
      </c>
      <c r="BW12" s="9">
        <v>19.966000000000001</v>
      </c>
      <c r="BX12" s="9">
        <v>11.8</v>
      </c>
      <c r="BY12" s="9">
        <v>7.1970000000000001</v>
      </c>
      <c r="BZ12" s="9">
        <v>4.6029999999999998</v>
      </c>
      <c r="CA12" s="9">
        <v>6.4119999999999999</v>
      </c>
      <c r="CB12" s="9">
        <v>3.3359999999999999</v>
      </c>
      <c r="CC12" s="9">
        <v>3.0760000000000001</v>
      </c>
      <c r="CD12" s="9">
        <v>383.88200000000001</v>
      </c>
      <c r="CE12" s="9">
        <v>179.84</v>
      </c>
      <c r="CF12" s="9">
        <v>204.042</v>
      </c>
      <c r="CG12" s="9">
        <v>366.79599999999999</v>
      </c>
      <c r="CH12" s="9">
        <v>173.09</v>
      </c>
      <c r="CI12" s="9">
        <v>193.70599999999999</v>
      </c>
      <c r="CJ12" s="9">
        <v>190.25299999999999</v>
      </c>
      <c r="CK12" s="9">
        <v>89.073999999999998</v>
      </c>
      <c r="CL12" s="9">
        <v>101.179</v>
      </c>
      <c r="CM12" s="9">
        <v>176.54300000000001</v>
      </c>
      <c r="CN12" s="9">
        <v>84.016000000000005</v>
      </c>
      <c r="CO12" s="9">
        <v>92.527000000000001</v>
      </c>
      <c r="CP12" s="9">
        <v>17.085999999999999</v>
      </c>
      <c r="CQ12" s="9">
        <v>6.75</v>
      </c>
      <c r="CR12" s="9">
        <v>10.336</v>
      </c>
      <c r="CS12" s="9">
        <v>369.36900000000003</v>
      </c>
      <c r="CT12" s="9">
        <v>169.35</v>
      </c>
      <c r="CU12" s="9">
        <v>200.01900000000001</v>
      </c>
      <c r="CV12" s="9">
        <v>353.26299999999998</v>
      </c>
      <c r="CW12" s="9">
        <v>163.13</v>
      </c>
      <c r="CX12" s="9">
        <v>190.13300000000001</v>
      </c>
      <c r="CY12" s="9">
        <v>180.96899999999999</v>
      </c>
      <c r="CZ12" s="9">
        <v>82.099000000000004</v>
      </c>
      <c r="DA12" s="9">
        <v>98.87</v>
      </c>
      <c r="DB12" s="9">
        <v>172.29400000000001</v>
      </c>
      <c r="DC12" s="9">
        <v>81.031000000000006</v>
      </c>
      <c r="DD12" s="9">
        <v>91.263000000000005</v>
      </c>
      <c r="DE12" s="9">
        <v>16.106000000000002</v>
      </c>
      <c r="DF12" s="9">
        <v>6.22</v>
      </c>
      <c r="DG12" s="9">
        <v>9.8859999999999992</v>
      </c>
      <c r="DH12" s="9">
        <v>14.513</v>
      </c>
      <c r="DI12" s="9">
        <v>10.49</v>
      </c>
      <c r="DJ12" s="9">
        <v>4.0229999999999997</v>
      </c>
      <c r="DK12" s="9">
        <v>13.532999999999999</v>
      </c>
      <c r="DL12" s="9">
        <v>9.9600000000000009</v>
      </c>
      <c r="DM12" s="9">
        <v>3.573</v>
      </c>
      <c r="DN12" s="9">
        <v>9.2840000000000007</v>
      </c>
      <c r="DO12" s="9">
        <v>6.9740000000000002</v>
      </c>
      <c r="DP12" s="9">
        <v>2.3090000000000002</v>
      </c>
      <c r="DQ12" s="9">
        <v>4.2489999999999997</v>
      </c>
      <c r="DR12" s="9">
        <v>2.9860000000000002</v>
      </c>
      <c r="DS12" s="9">
        <v>1.264</v>
      </c>
      <c r="DT12" s="9">
        <v>0.98</v>
      </c>
      <c r="DU12" s="9">
        <v>0.53</v>
      </c>
      <c r="DV12" s="9">
        <v>0.45</v>
      </c>
      <c r="DW12" s="9">
        <v>159.38800000000001</v>
      </c>
      <c r="DX12" s="9">
        <v>75.186999999999998</v>
      </c>
      <c r="DY12" s="9">
        <v>84.200999999999993</v>
      </c>
      <c r="DZ12" s="9">
        <v>151.63200000000001</v>
      </c>
      <c r="EA12" s="9">
        <v>72.760999999999996</v>
      </c>
      <c r="EB12" s="9">
        <v>78.870999999999995</v>
      </c>
      <c r="EC12" s="9">
        <v>67.581000000000003</v>
      </c>
      <c r="ED12" s="9">
        <v>31.96</v>
      </c>
      <c r="EE12" s="9">
        <v>35.621000000000002</v>
      </c>
      <c r="EF12" s="9">
        <v>84.051000000000002</v>
      </c>
      <c r="EG12" s="9">
        <v>40.799999999999997</v>
      </c>
      <c r="EH12" s="9">
        <v>43.25</v>
      </c>
      <c r="EI12" s="9">
        <v>7.7560000000000002</v>
      </c>
      <c r="EJ12" s="9">
        <v>2.4260000000000002</v>
      </c>
      <c r="EK12" s="9">
        <v>5.33</v>
      </c>
      <c r="EL12" s="9">
        <v>44.503999999999998</v>
      </c>
      <c r="EM12" s="9">
        <v>22.29</v>
      </c>
      <c r="EN12" s="9">
        <v>22.213999999999999</v>
      </c>
      <c r="EO12" s="9">
        <v>42.345999999999997</v>
      </c>
      <c r="EP12" s="9">
        <v>20.483000000000001</v>
      </c>
      <c r="EQ12" s="9">
        <v>21.863</v>
      </c>
      <c r="ER12" s="9">
        <v>19.209</v>
      </c>
      <c r="ES12" s="9">
        <v>8.5920000000000005</v>
      </c>
      <c r="ET12" s="9">
        <v>10.617000000000001</v>
      </c>
      <c r="EU12" s="9">
        <v>23.137</v>
      </c>
      <c r="EV12" s="9">
        <v>11.891</v>
      </c>
      <c r="EW12" s="9">
        <v>11.246</v>
      </c>
      <c r="EX12" s="9">
        <v>2.1579999999999999</v>
      </c>
      <c r="EY12" s="9">
        <v>1.8069999999999999</v>
      </c>
      <c r="EZ12" s="9">
        <v>0.35099999999999998</v>
      </c>
      <c r="FA12" s="9">
        <v>106.646</v>
      </c>
      <c r="FB12" s="9">
        <v>44.283999999999999</v>
      </c>
      <c r="FC12" s="9">
        <v>62.362000000000002</v>
      </c>
      <c r="FD12" s="9">
        <v>101.55200000000001</v>
      </c>
      <c r="FE12" s="9">
        <v>43.362000000000002</v>
      </c>
      <c r="FF12" s="9">
        <v>58.19</v>
      </c>
      <c r="FG12" s="9">
        <v>57.436</v>
      </c>
      <c r="FH12" s="9">
        <v>27.271000000000001</v>
      </c>
      <c r="FI12" s="9">
        <v>30.164999999999999</v>
      </c>
      <c r="FJ12" s="9">
        <v>44.116</v>
      </c>
      <c r="FK12" s="9">
        <v>16.091000000000001</v>
      </c>
      <c r="FL12" s="9">
        <v>28.024999999999999</v>
      </c>
      <c r="FM12" s="9">
        <v>5.0940000000000003</v>
      </c>
      <c r="FN12" s="9">
        <v>0.92100000000000004</v>
      </c>
      <c r="FO12" s="9">
        <v>4.1719999999999997</v>
      </c>
      <c r="FP12" s="9">
        <v>73.344999999999999</v>
      </c>
      <c r="FQ12" s="9">
        <v>38.079000000000001</v>
      </c>
      <c r="FR12" s="9">
        <v>35.265000000000001</v>
      </c>
      <c r="FS12" s="9">
        <v>71.266000000000005</v>
      </c>
      <c r="FT12" s="9">
        <v>36.484000000000002</v>
      </c>
      <c r="FU12" s="9">
        <v>34.781999999999996</v>
      </c>
      <c r="FV12" s="9">
        <v>46.027000000000001</v>
      </c>
      <c r="FW12" s="9">
        <v>21.25</v>
      </c>
      <c r="FX12" s="9">
        <v>24.777000000000001</v>
      </c>
      <c r="FY12" s="9">
        <v>25.239000000000001</v>
      </c>
      <c r="FZ12" s="9">
        <v>15.234</v>
      </c>
      <c r="GA12" s="9">
        <v>10.005000000000001</v>
      </c>
      <c r="GB12" s="9">
        <v>2.0790000000000002</v>
      </c>
      <c r="GC12" s="9">
        <v>1.5960000000000001</v>
      </c>
      <c r="GD12" s="9">
        <v>0.48299999999999998</v>
      </c>
      <c r="GE12" s="9">
        <v>150.374</v>
      </c>
      <c r="GF12" s="9">
        <v>66.012</v>
      </c>
      <c r="GG12" s="9">
        <v>84.361999999999995</v>
      </c>
      <c r="GH12" s="9">
        <v>146.47399999999999</v>
      </c>
      <c r="GI12" s="9">
        <v>64.251999999999995</v>
      </c>
      <c r="GJ12" s="9">
        <v>82.221999999999994</v>
      </c>
      <c r="GK12" s="9">
        <v>53.517000000000003</v>
      </c>
      <c r="GL12" s="9">
        <v>21.907</v>
      </c>
      <c r="GM12" s="9">
        <v>31.61</v>
      </c>
      <c r="GN12" s="9">
        <v>92.956999999999994</v>
      </c>
      <c r="GO12" s="9">
        <v>42.344999999999999</v>
      </c>
      <c r="GP12" s="9">
        <v>50.612000000000002</v>
      </c>
      <c r="GQ12" s="9">
        <v>3.899</v>
      </c>
      <c r="GR12" s="9">
        <v>1.7589999999999999</v>
      </c>
      <c r="GS12" s="9">
        <v>2.14</v>
      </c>
      <c r="GT12" s="9">
        <v>156.49799999999999</v>
      </c>
      <c r="GU12" s="9">
        <v>73.932000000000002</v>
      </c>
      <c r="GV12" s="9">
        <v>82.566000000000003</v>
      </c>
      <c r="GW12" s="9">
        <v>147.143</v>
      </c>
      <c r="GX12" s="9">
        <v>71.167000000000002</v>
      </c>
      <c r="GY12" s="9">
        <v>75.975999999999999</v>
      </c>
      <c r="GZ12" s="9">
        <v>82.685000000000002</v>
      </c>
      <c r="HA12" s="9">
        <v>41.29</v>
      </c>
      <c r="HB12" s="9">
        <v>41.395000000000003</v>
      </c>
      <c r="HC12" s="9">
        <v>64.457999999999998</v>
      </c>
      <c r="HD12" s="9">
        <v>29.876999999999999</v>
      </c>
      <c r="HE12" s="9">
        <v>34.581000000000003</v>
      </c>
      <c r="HF12" s="9">
        <v>9.3550000000000004</v>
      </c>
      <c r="HG12" s="9">
        <v>2.7650000000000001</v>
      </c>
      <c r="HH12" s="9">
        <v>6.59</v>
      </c>
      <c r="HI12" s="9">
        <v>51.128</v>
      </c>
      <c r="HJ12" s="9">
        <v>24.978000000000002</v>
      </c>
      <c r="HK12" s="9">
        <v>26.15</v>
      </c>
      <c r="HL12" s="9">
        <v>47.295999999999999</v>
      </c>
      <c r="HM12" s="9">
        <v>22.751999999999999</v>
      </c>
      <c r="HN12" s="9">
        <v>24.544</v>
      </c>
      <c r="HO12" s="9">
        <v>33.311999999999998</v>
      </c>
      <c r="HP12" s="9">
        <v>14.298</v>
      </c>
      <c r="HQ12" s="9">
        <v>19.013999999999999</v>
      </c>
      <c r="HR12" s="9">
        <v>13.984</v>
      </c>
      <c r="HS12" s="9">
        <v>8.4540000000000006</v>
      </c>
      <c r="HT12" s="9">
        <v>5.53</v>
      </c>
      <c r="HU12" s="9">
        <v>3.8319999999999999</v>
      </c>
      <c r="HV12" s="9">
        <v>2.2250000000000001</v>
      </c>
      <c r="HW12" s="9">
        <v>1.6060000000000001</v>
      </c>
      <c r="HX12" s="9">
        <v>25.882999999999999</v>
      </c>
      <c r="HY12" s="9">
        <v>14.917999999999999</v>
      </c>
      <c r="HZ12" s="9">
        <v>10.964</v>
      </c>
      <c r="IA12" s="9">
        <v>25.882999999999999</v>
      </c>
      <c r="IB12" s="9">
        <v>14.917999999999999</v>
      </c>
      <c r="IC12" s="9">
        <v>10.964</v>
      </c>
      <c r="ID12" s="9">
        <v>20.736999999999998</v>
      </c>
      <c r="IE12" s="9">
        <v>11.577999999999999</v>
      </c>
      <c r="IF12" s="9">
        <v>9.16</v>
      </c>
      <c r="IG12" s="9">
        <v>5.1449999999999996</v>
      </c>
      <c r="IH12" s="9">
        <v>3.34</v>
      </c>
      <c r="II12" s="9">
        <v>1.8049999999999999</v>
      </c>
      <c r="IJ12" s="9">
        <v>0</v>
      </c>
      <c r="IK12" s="9">
        <v>0</v>
      </c>
      <c r="IL12" s="9">
        <v>0</v>
      </c>
      <c r="IM12" s="9">
        <v>363.28699999999998</v>
      </c>
      <c r="IN12" s="9">
        <v>121.98699999999999</v>
      </c>
      <c r="IO12" s="9">
        <v>241.3</v>
      </c>
      <c r="IP12" s="9">
        <v>333.45100000000002</v>
      </c>
      <c r="IQ12" s="9">
        <v>114.218</v>
      </c>
    </row>
    <row r="13" spans="1:251">
      <c r="A13" s="10">
        <v>42767</v>
      </c>
      <c r="B13" s="9">
        <v>44.057000000000002</v>
      </c>
      <c r="C13" s="9">
        <v>85.447999999999993</v>
      </c>
      <c r="D13" s="9">
        <v>17.47</v>
      </c>
      <c r="E13" s="9">
        <v>6.0019999999999998</v>
      </c>
      <c r="F13" s="9">
        <v>11.468</v>
      </c>
      <c r="G13" s="9">
        <v>255.86099999999999</v>
      </c>
      <c r="H13" s="9">
        <v>140.881</v>
      </c>
      <c r="I13" s="9">
        <v>114.98</v>
      </c>
      <c r="J13" s="9">
        <v>242.09399999999999</v>
      </c>
      <c r="K13" s="9">
        <v>134.779</v>
      </c>
      <c r="L13" s="9">
        <v>107.315</v>
      </c>
      <c r="M13" s="9">
        <v>125.797</v>
      </c>
      <c r="N13" s="9">
        <v>75.751000000000005</v>
      </c>
      <c r="O13" s="9">
        <v>50.045999999999999</v>
      </c>
      <c r="P13" s="9">
        <v>116.297</v>
      </c>
      <c r="Q13" s="9">
        <v>59.029000000000003</v>
      </c>
      <c r="R13" s="9">
        <v>57.268999999999998</v>
      </c>
      <c r="S13" s="9">
        <v>13.766999999999999</v>
      </c>
      <c r="T13" s="9">
        <v>6.1020000000000003</v>
      </c>
      <c r="U13" s="9">
        <v>7.6660000000000004</v>
      </c>
      <c r="V13" s="9">
        <v>366.44200000000001</v>
      </c>
      <c r="W13" s="9">
        <v>115.76900000000001</v>
      </c>
      <c r="X13" s="9">
        <v>250.672</v>
      </c>
      <c r="Y13" s="9">
        <v>348.661</v>
      </c>
      <c r="Z13" s="9">
        <v>109.611</v>
      </c>
      <c r="AA13" s="9">
        <v>239.05</v>
      </c>
      <c r="AB13" s="9">
        <v>136.65100000000001</v>
      </c>
      <c r="AC13" s="9">
        <v>44.765999999999998</v>
      </c>
      <c r="AD13" s="9">
        <v>91.885000000000005</v>
      </c>
      <c r="AE13" s="9">
        <v>212.01</v>
      </c>
      <c r="AF13" s="9">
        <v>64.844999999999999</v>
      </c>
      <c r="AG13" s="9">
        <v>147.16499999999999</v>
      </c>
      <c r="AH13" s="9">
        <v>17.780999999999999</v>
      </c>
      <c r="AI13" s="9">
        <v>6.1589999999999998</v>
      </c>
      <c r="AJ13" s="9">
        <v>11.622</v>
      </c>
      <c r="AK13" s="9">
        <v>464.34500000000003</v>
      </c>
      <c r="AL13" s="9">
        <v>177.58600000000001</v>
      </c>
      <c r="AM13" s="9">
        <v>286.75900000000001</v>
      </c>
      <c r="AN13" s="9">
        <v>438.92200000000003</v>
      </c>
      <c r="AO13" s="9">
        <v>170.506</v>
      </c>
      <c r="AP13" s="9">
        <v>268.41500000000002</v>
      </c>
      <c r="AQ13" s="9">
        <v>224.751</v>
      </c>
      <c r="AR13" s="9">
        <v>89.506</v>
      </c>
      <c r="AS13" s="9">
        <v>135.245</v>
      </c>
      <c r="AT13" s="9">
        <v>214.17099999999999</v>
      </c>
      <c r="AU13" s="9">
        <v>81.001000000000005</v>
      </c>
      <c r="AV13" s="9">
        <v>133.16999999999999</v>
      </c>
      <c r="AW13" s="9">
        <v>25.422999999999998</v>
      </c>
      <c r="AX13" s="9">
        <v>7.08</v>
      </c>
      <c r="AY13" s="9">
        <v>18.344000000000001</v>
      </c>
      <c r="AZ13" s="9">
        <v>176.506</v>
      </c>
      <c r="BA13" s="9">
        <v>86.197000000000003</v>
      </c>
      <c r="BB13" s="9">
        <v>90.31</v>
      </c>
      <c r="BC13" s="9">
        <v>166.434</v>
      </c>
      <c r="BD13" s="9">
        <v>81.811000000000007</v>
      </c>
      <c r="BE13" s="9">
        <v>84.623000000000005</v>
      </c>
      <c r="BF13" s="9">
        <v>98.176000000000002</v>
      </c>
      <c r="BG13" s="9">
        <v>51.058999999999997</v>
      </c>
      <c r="BH13" s="9">
        <v>47.116999999999997</v>
      </c>
      <c r="BI13" s="9">
        <v>68.257999999999996</v>
      </c>
      <c r="BJ13" s="9">
        <v>30.751999999999999</v>
      </c>
      <c r="BK13" s="9">
        <v>37.506</v>
      </c>
      <c r="BL13" s="9">
        <v>10.073</v>
      </c>
      <c r="BM13" s="9">
        <v>4.3860000000000001</v>
      </c>
      <c r="BN13" s="9">
        <v>5.6870000000000003</v>
      </c>
      <c r="BO13" s="9">
        <v>53.197000000000003</v>
      </c>
      <c r="BP13" s="9">
        <v>30.116</v>
      </c>
      <c r="BQ13" s="9">
        <v>23.082000000000001</v>
      </c>
      <c r="BR13" s="9">
        <v>49.912999999999997</v>
      </c>
      <c r="BS13" s="9">
        <v>27.806000000000001</v>
      </c>
      <c r="BT13" s="9">
        <v>22.106999999999999</v>
      </c>
      <c r="BU13" s="9">
        <v>33.671999999999997</v>
      </c>
      <c r="BV13" s="9">
        <v>16.888000000000002</v>
      </c>
      <c r="BW13" s="9">
        <v>16.783999999999999</v>
      </c>
      <c r="BX13" s="9">
        <v>16.241</v>
      </c>
      <c r="BY13" s="9">
        <v>10.917999999999999</v>
      </c>
      <c r="BZ13" s="9">
        <v>5.3230000000000004</v>
      </c>
      <c r="CA13" s="9">
        <v>3.2839999999999998</v>
      </c>
      <c r="CB13" s="9">
        <v>2.31</v>
      </c>
      <c r="CC13" s="9">
        <v>0.97399999999999998</v>
      </c>
      <c r="CD13" s="9">
        <v>382.80500000000001</v>
      </c>
      <c r="CE13" s="9">
        <v>173.727</v>
      </c>
      <c r="CF13" s="9">
        <v>209.078</v>
      </c>
      <c r="CG13" s="9">
        <v>370.97199999999998</v>
      </c>
      <c r="CH13" s="9">
        <v>167.494</v>
      </c>
      <c r="CI13" s="9">
        <v>203.47800000000001</v>
      </c>
      <c r="CJ13" s="9">
        <v>172.68799999999999</v>
      </c>
      <c r="CK13" s="9">
        <v>74.432000000000002</v>
      </c>
      <c r="CL13" s="9">
        <v>98.256</v>
      </c>
      <c r="CM13" s="9">
        <v>198.28399999999999</v>
      </c>
      <c r="CN13" s="9">
        <v>93.061999999999998</v>
      </c>
      <c r="CO13" s="9">
        <v>105.22199999999999</v>
      </c>
      <c r="CP13" s="9">
        <v>11.833</v>
      </c>
      <c r="CQ13" s="9">
        <v>6.2329999999999997</v>
      </c>
      <c r="CR13" s="9">
        <v>5.6</v>
      </c>
      <c r="CS13" s="9">
        <v>368.971</v>
      </c>
      <c r="CT13" s="9">
        <v>164.12100000000001</v>
      </c>
      <c r="CU13" s="9">
        <v>204.85</v>
      </c>
      <c r="CV13" s="9">
        <v>357.72500000000002</v>
      </c>
      <c r="CW13" s="9">
        <v>158.47499999999999</v>
      </c>
      <c r="CX13" s="9">
        <v>199.25</v>
      </c>
      <c r="CY13" s="9">
        <v>166.786</v>
      </c>
      <c r="CZ13" s="9">
        <v>69.852000000000004</v>
      </c>
      <c r="DA13" s="9">
        <v>96.933999999999997</v>
      </c>
      <c r="DB13" s="9">
        <v>190.93899999999999</v>
      </c>
      <c r="DC13" s="9">
        <v>88.623000000000005</v>
      </c>
      <c r="DD13" s="9">
        <v>102.316</v>
      </c>
      <c r="DE13" s="9">
        <v>11.246</v>
      </c>
      <c r="DF13" s="9">
        <v>5.6459999999999999</v>
      </c>
      <c r="DG13" s="9">
        <v>5.6</v>
      </c>
      <c r="DH13" s="9">
        <v>13.834</v>
      </c>
      <c r="DI13" s="9">
        <v>9.6059999999999999</v>
      </c>
      <c r="DJ13" s="9">
        <v>4.2279999999999998</v>
      </c>
      <c r="DK13" s="9">
        <v>13.247</v>
      </c>
      <c r="DL13" s="9">
        <v>9.0190000000000001</v>
      </c>
      <c r="DM13" s="9">
        <v>4.2279999999999998</v>
      </c>
      <c r="DN13" s="9">
        <v>5.9020000000000001</v>
      </c>
      <c r="DO13" s="9">
        <v>4.58</v>
      </c>
      <c r="DP13" s="9">
        <v>1.3220000000000001</v>
      </c>
      <c r="DQ13" s="9">
        <v>7.3449999999999998</v>
      </c>
      <c r="DR13" s="9">
        <v>4.4390000000000001</v>
      </c>
      <c r="DS13" s="9">
        <v>2.9060000000000001</v>
      </c>
      <c r="DT13" s="9">
        <v>0.58699999999999997</v>
      </c>
      <c r="DU13" s="9">
        <v>0.58699999999999997</v>
      </c>
      <c r="DV13" s="9">
        <v>0</v>
      </c>
      <c r="DW13" s="9">
        <v>170.35599999999999</v>
      </c>
      <c r="DX13" s="9">
        <v>77.956000000000003</v>
      </c>
      <c r="DY13" s="9">
        <v>92.4</v>
      </c>
      <c r="DZ13" s="9">
        <v>163.47300000000001</v>
      </c>
      <c r="EA13" s="9">
        <v>73.706999999999994</v>
      </c>
      <c r="EB13" s="9">
        <v>89.766000000000005</v>
      </c>
      <c r="EC13" s="9">
        <v>63.356000000000002</v>
      </c>
      <c r="ED13" s="9">
        <v>25.093</v>
      </c>
      <c r="EE13" s="9">
        <v>38.262</v>
      </c>
      <c r="EF13" s="9">
        <v>100.117</v>
      </c>
      <c r="EG13" s="9">
        <v>48.613999999999997</v>
      </c>
      <c r="EH13" s="9">
        <v>51.503</v>
      </c>
      <c r="EI13" s="9">
        <v>6.883</v>
      </c>
      <c r="EJ13" s="9">
        <v>4.2489999999999997</v>
      </c>
      <c r="EK13" s="9">
        <v>2.6349999999999998</v>
      </c>
      <c r="EL13" s="9">
        <v>41.390999999999998</v>
      </c>
      <c r="EM13" s="9">
        <v>15.000999999999999</v>
      </c>
      <c r="EN13" s="9">
        <v>26.39</v>
      </c>
      <c r="EO13" s="9">
        <v>40.866</v>
      </c>
      <c r="EP13" s="9">
        <v>14.932</v>
      </c>
      <c r="EQ13" s="9">
        <v>25.934000000000001</v>
      </c>
      <c r="ER13" s="9">
        <v>20.026</v>
      </c>
      <c r="ES13" s="9">
        <v>5.1989999999999998</v>
      </c>
      <c r="ET13" s="9">
        <v>14.827</v>
      </c>
      <c r="EU13" s="9">
        <v>20.838999999999999</v>
      </c>
      <c r="EV13" s="9">
        <v>9.7319999999999993</v>
      </c>
      <c r="EW13" s="9">
        <v>11.106999999999999</v>
      </c>
      <c r="EX13" s="9">
        <v>0.52500000000000002</v>
      </c>
      <c r="EY13" s="9">
        <v>6.9000000000000006E-2</v>
      </c>
      <c r="EZ13" s="9">
        <v>0.45600000000000002</v>
      </c>
      <c r="FA13" s="9">
        <v>93.552999999999997</v>
      </c>
      <c r="FB13" s="9">
        <v>38.139000000000003</v>
      </c>
      <c r="FC13" s="9">
        <v>55.414000000000001</v>
      </c>
      <c r="FD13" s="9">
        <v>92.153000000000006</v>
      </c>
      <c r="FE13" s="9">
        <v>37.442</v>
      </c>
      <c r="FF13" s="9">
        <v>54.710999999999999</v>
      </c>
      <c r="FG13" s="9">
        <v>51.381</v>
      </c>
      <c r="FH13" s="9">
        <v>21.273</v>
      </c>
      <c r="FI13" s="9">
        <v>30.109000000000002</v>
      </c>
      <c r="FJ13" s="9">
        <v>40.771999999999998</v>
      </c>
      <c r="FK13" s="9">
        <v>16.169</v>
      </c>
      <c r="FL13" s="9">
        <v>24.603000000000002</v>
      </c>
      <c r="FM13" s="9">
        <v>1.4</v>
      </c>
      <c r="FN13" s="9">
        <v>0.69799999999999995</v>
      </c>
      <c r="FO13" s="9">
        <v>0.70299999999999996</v>
      </c>
      <c r="FP13" s="9">
        <v>77.504999999999995</v>
      </c>
      <c r="FQ13" s="9">
        <v>42.63</v>
      </c>
      <c r="FR13" s="9">
        <v>34.874000000000002</v>
      </c>
      <c r="FS13" s="9">
        <v>74.48</v>
      </c>
      <c r="FT13" s="9">
        <v>41.412999999999997</v>
      </c>
      <c r="FU13" s="9">
        <v>33.067</v>
      </c>
      <c r="FV13" s="9">
        <v>37.923999999999999</v>
      </c>
      <c r="FW13" s="9">
        <v>22.866</v>
      </c>
      <c r="FX13" s="9">
        <v>15.058</v>
      </c>
      <c r="FY13" s="9">
        <v>36.555999999999997</v>
      </c>
      <c r="FZ13" s="9">
        <v>18.545999999999999</v>
      </c>
      <c r="GA13" s="9">
        <v>18.009</v>
      </c>
      <c r="GB13" s="9">
        <v>3.0249999999999999</v>
      </c>
      <c r="GC13" s="9">
        <v>1.218</v>
      </c>
      <c r="GD13" s="9">
        <v>1.8069999999999999</v>
      </c>
      <c r="GE13" s="9">
        <v>147.934</v>
      </c>
      <c r="GF13" s="9">
        <v>67.424999999999997</v>
      </c>
      <c r="GG13" s="9">
        <v>80.510000000000005</v>
      </c>
      <c r="GH13" s="9">
        <v>142.179</v>
      </c>
      <c r="GI13" s="9">
        <v>63.869</v>
      </c>
      <c r="GJ13" s="9">
        <v>78.31</v>
      </c>
      <c r="GK13" s="9">
        <v>52.076999999999998</v>
      </c>
      <c r="GL13" s="9">
        <v>19.181999999999999</v>
      </c>
      <c r="GM13" s="9">
        <v>32.893999999999998</v>
      </c>
      <c r="GN13" s="9">
        <v>90.102000000000004</v>
      </c>
      <c r="GO13" s="9">
        <v>44.686</v>
      </c>
      <c r="GP13" s="9">
        <v>45.415999999999997</v>
      </c>
      <c r="GQ13" s="9">
        <v>5.7560000000000002</v>
      </c>
      <c r="GR13" s="9">
        <v>3.556</v>
      </c>
      <c r="GS13" s="9">
        <v>2.2000000000000002</v>
      </c>
      <c r="GT13" s="9">
        <v>151.98500000000001</v>
      </c>
      <c r="GU13" s="9">
        <v>64.346999999999994</v>
      </c>
      <c r="GV13" s="9">
        <v>87.638000000000005</v>
      </c>
      <c r="GW13" s="9">
        <v>148.53700000000001</v>
      </c>
      <c r="GX13" s="9">
        <v>63.487000000000002</v>
      </c>
      <c r="GY13" s="9">
        <v>85.05</v>
      </c>
      <c r="GZ13" s="9">
        <v>68.146000000000001</v>
      </c>
      <c r="HA13" s="9">
        <v>27.887</v>
      </c>
      <c r="HB13" s="9">
        <v>40.259</v>
      </c>
      <c r="HC13" s="9">
        <v>80.391000000000005</v>
      </c>
      <c r="HD13" s="9">
        <v>35.6</v>
      </c>
      <c r="HE13" s="9">
        <v>44.790999999999997</v>
      </c>
      <c r="HF13" s="9">
        <v>3.448</v>
      </c>
      <c r="HG13" s="9">
        <v>0.86</v>
      </c>
      <c r="HH13" s="9">
        <v>2.5880000000000001</v>
      </c>
      <c r="HI13" s="9">
        <v>62.023000000000003</v>
      </c>
      <c r="HJ13" s="9">
        <v>32.314</v>
      </c>
      <c r="HK13" s="9">
        <v>29.707999999999998</v>
      </c>
      <c r="HL13" s="9">
        <v>60.726999999999997</v>
      </c>
      <c r="HM13" s="9">
        <v>31.831</v>
      </c>
      <c r="HN13" s="9">
        <v>28.896000000000001</v>
      </c>
      <c r="HO13" s="9">
        <v>38.246000000000002</v>
      </c>
      <c r="HP13" s="9">
        <v>22.576000000000001</v>
      </c>
      <c r="HQ13" s="9">
        <v>15.67</v>
      </c>
      <c r="HR13" s="9">
        <v>22.481000000000002</v>
      </c>
      <c r="HS13" s="9">
        <v>9.2550000000000008</v>
      </c>
      <c r="HT13" s="9">
        <v>13.226000000000001</v>
      </c>
      <c r="HU13" s="9">
        <v>1.296</v>
      </c>
      <c r="HV13" s="9">
        <v>0.48299999999999998</v>
      </c>
      <c r="HW13" s="9">
        <v>0.81299999999999994</v>
      </c>
      <c r="HX13" s="9">
        <v>20.863</v>
      </c>
      <c r="HY13" s="9">
        <v>9.641</v>
      </c>
      <c r="HZ13" s="9">
        <v>11.223000000000001</v>
      </c>
      <c r="IA13" s="9">
        <v>19.529</v>
      </c>
      <c r="IB13" s="9">
        <v>8.3059999999999992</v>
      </c>
      <c r="IC13" s="9">
        <v>11.223000000000001</v>
      </c>
      <c r="ID13" s="9">
        <v>14.218999999999999</v>
      </c>
      <c r="IE13" s="9">
        <v>4.7869999999999999</v>
      </c>
      <c r="IF13" s="9">
        <v>9.4329999999999998</v>
      </c>
      <c r="IG13" s="9">
        <v>5.31</v>
      </c>
      <c r="IH13" s="9">
        <v>3.52</v>
      </c>
      <c r="II13" s="9">
        <v>1.79</v>
      </c>
      <c r="IJ13" s="9">
        <v>1.3340000000000001</v>
      </c>
      <c r="IK13" s="9">
        <v>1.3340000000000001</v>
      </c>
      <c r="IL13" s="9">
        <v>0</v>
      </c>
      <c r="IM13" s="9">
        <v>395.654</v>
      </c>
      <c r="IN13" s="9">
        <v>139.13900000000001</v>
      </c>
      <c r="IO13" s="9">
        <v>256.51499999999999</v>
      </c>
      <c r="IP13" s="9">
        <v>365.99700000000001</v>
      </c>
      <c r="IQ13" s="9">
        <v>131.643</v>
      </c>
    </row>
    <row r="14" spans="1:251">
      <c r="A14" s="10">
        <v>43132</v>
      </c>
      <c r="B14" s="9">
        <v>41.067</v>
      </c>
      <c r="C14" s="9">
        <v>79.620999999999995</v>
      </c>
      <c r="D14" s="9">
        <v>23.402999999999999</v>
      </c>
      <c r="E14" s="9">
        <v>8.0229999999999997</v>
      </c>
      <c r="F14" s="9">
        <v>15.38</v>
      </c>
      <c r="G14" s="9">
        <v>274.45</v>
      </c>
      <c r="H14" s="9">
        <v>132.82</v>
      </c>
      <c r="I14" s="9">
        <v>141.63</v>
      </c>
      <c r="J14" s="9">
        <v>259.05799999999999</v>
      </c>
      <c r="K14" s="9">
        <v>125.947</v>
      </c>
      <c r="L14" s="9">
        <v>133.11199999999999</v>
      </c>
      <c r="M14" s="9">
        <v>135.76900000000001</v>
      </c>
      <c r="N14" s="9">
        <v>63.957999999999998</v>
      </c>
      <c r="O14" s="9">
        <v>71.811000000000007</v>
      </c>
      <c r="P14" s="9">
        <v>123.289</v>
      </c>
      <c r="Q14" s="9">
        <v>61.988</v>
      </c>
      <c r="R14" s="9">
        <v>61.301000000000002</v>
      </c>
      <c r="S14" s="9">
        <v>15.391999999999999</v>
      </c>
      <c r="T14" s="9">
        <v>6.8739999999999997</v>
      </c>
      <c r="U14" s="9">
        <v>8.5180000000000007</v>
      </c>
      <c r="V14" s="9">
        <v>386.279</v>
      </c>
      <c r="W14" s="9">
        <v>116.006</v>
      </c>
      <c r="X14" s="9">
        <v>270.27300000000002</v>
      </c>
      <c r="Y14" s="9">
        <v>362.09699999999998</v>
      </c>
      <c r="Z14" s="9">
        <v>111.631</v>
      </c>
      <c r="AA14" s="9">
        <v>250.46600000000001</v>
      </c>
      <c r="AB14" s="9">
        <v>147.99100000000001</v>
      </c>
      <c r="AC14" s="9">
        <v>44.241999999999997</v>
      </c>
      <c r="AD14" s="9">
        <v>103.749</v>
      </c>
      <c r="AE14" s="9">
        <v>214.10599999999999</v>
      </c>
      <c r="AF14" s="9">
        <v>67.388999999999996</v>
      </c>
      <c r="AG14" s="9">
        <v>146.71700000000001</v>
      </c>
      <c r="AH14" s="9">
        <v>24.181000000000001</v>
      </c>
      <c r="AI14" s="9">
        <v>4.375</v>
      </c>
      <c r="AJ14" s="9">
        <v>19.806999999999999</v>
      </c>
      <c r="AK14" s="9">
        <v>451.26799999999997</v>
      </c>
      <c r="AL14" s="9">
        <v>177.089</v>
      </c>
      <c r="AM14" s="9">
        <v>274.18</v>
      </c>
      <c r="AN14" s="9">
        <v>421.839</v>
      </c>
      <c r="AO14" s="9">
        <v>167.49600000000001</v>
      </c>
      <c r="AP14" s="9">
        <v>254.34299999999999</v>
      </c>
      <c r="AQ14" s="9">
        <v>214.858</v>
      </c>
      <c r="AR14" s="9">
        <v>80.866</v>
      </c>
      <c r="AS14" s="9">
        <v>133.99199999999999</v>
      </c>
      <c r="AT14" s="9">
        <v>206.98099999999999</v>
      </c>
      <c r="AU14" s="9">
        <v>86.631</v>
      </c>
      <c r="AV14" s="9">
        <v>120.351</v>
      </c>
      <c r="AW14" s="9">
        <v>29.428999999999998</v>
      </c>
      <c r="AX14" s="9">
        <v>9.5920000000000005</v>
      </c>
      <c r="AY14" s="9">
        <v>19.837</v>
      </c>
      <c r="AZ14" s="9">
        <v>189.62700000000001</v>
      </c>
      <c r="BA14" s="9">
        <v>82.387</v>
      </c>
      <c r="BB14" s="9">
        <v>107.24</v>
      </c>
      <c r="BC14" s="9">
        <v>179.107</v>
      </c>
      <c r="BD14" s="9">
        <v>78.412999999999997</v>
      </c>
      <c r="BE14" s="9">
        <v>100.694</v>
      </c>
      <c r="BF14" s="9">
        <v>118.538</v>
      </c>
      <c r="BG14" s="9">
        <v>52.94</v>
      </c>
      <c r="BH14" s="9">
        <v>65.597999999999999</v>
      </c>
      <c r="BI14" s="9">
        <v>60.569000000000003</v>
      </c>
      <c r="BJ14" s="9">
        <v>25.472999999999999</v>
      </c>
      <c r="BK14" s="9">
        <v>35.095999999999997</v>
      </c>
      <c r="BL14" s="9">
        <v>10.52</v>
      </c>
      <c r="BM14" s="9">
        <v>3.9740000000000002</v>
      </c>
      <c r="BN14" s="9">
        <v>6.5460000000000003</v>
      </c>
      <c r="BO14" s="9">
        <v>46.497999999999998</v>
      </c>
      <c r="BP14" s="9">
        <v>23.23</v>
      </c>
      <c r="BQ14" s="9">
        <v>23.268000000000001</v>
      </c>
      <c r="BR14" s="9">
        <v>42.378999999999998</v>
      </c>
      <c r="BS14" s="9">
        <v>20.094000000000001</v>
      </c>
      <c r="BT14" s="9">
        <v>22.285</v>
      </c>
      <c r="BU14" s="9">
        <v>31.376000000000001</v>
      </c>
      <c r="BV14" s="9">
        <v>15.651</v>
      </c>
      <c r="BW14" s="9">
        <v>15.725</v>
      </c>
      <c r="BX14" s="9">
        <v>11.003</v>
      </c>
      <c r="BY14" s="9">
        <v>4.4429999999999996</v>
      </c>
      <c r="BZ14" s="9">
        <v>6.56</v>
      </c>
      <c r="CA14" s="9">
        <v>4.1189999999999998</v>
      </c>
      <c r="CB14" s="9">
        <v>3.1360000000000001</v>
      </c>
      <c r="CC14" s="9">
        <v>0.98299999999999998</v>
      </c>
      <c r="CD14" s="9">
        <v>369.77199999999999</v>
      </c>
      <c r="CE14" s="9">
        <v>166.05500000000001</v>
      </c>
      <c r="CF14" s="9">
        <v>203.71799999999999</v>
      </c>
      <c r="CG14" s="9">
        <v>357.87</v>
      </c>
      <c r="CH14" s="9">
        <v>159.11600000000001</v>
      </c>
      <c r="CI14" s="9">
        <v>198.75399999999999</v>
      </c>
      <c r="CJ14" s="9">
        <v>187.422</v>
      </c>
      <c r="CK14" s="9">
        <v>84.632999999999996</v>
      </c>
      <c r="CL14" s="9">
        <v>102.789</v>
      </c>
      <c r="CM14" s="9">
        <v>170.44800000000001</v>
      </c>
      <c r="CN14" s="9">
        <v>74.483000000000004</v>
      </c>
      <c r="CO14" s="9">
        <v>95.965000000000003</v>
      </c>
      <c r="CP14" s="9">
        <v>11.903</v>
      </c>
      <c r="CQ14" s="9">
        <v>6.9379999999999997</v>
      </c>
      <c r="CR14" s="9">
        <v>4.9640000000000004</v>
      </c>
      <c r="CS14" s="9">
        <v>357.12299999999999</v>
      </c>
      <c r="CT14" s="9">
        <v>159.16800000000001</v>
      </c>
      <c r="CU14" s="9">
        <v>197.95500000000001</v>
      </c>
      <c r="CV14" s="9">
        <v>345.67700000000002</v>
      </c>
      <c r="CW14" s="9">
        <v>152.68600000000001</v>
      </c>
      <c r="CX14" s="9">
        <v>192.99</v>
      </c>
      <c r="CY14" s="9">
        <v>179.578</v>
      </c>
      <c r="CZ14" s="9">
        <v>81.162000000000006</v>
      </c>
      <c r="DA14" s="9">
        <v>98.415999999999997</v>
      </c>
      <c r="DB14" s="9">
        <v>166.09899999999999</v>
      </c>
      <c r="DC14" s="9">
        <v>71.524000000000001</v>
      </c>
      <c r="DD14" s="9">
        <v>94.575000000000003</v>
      </c>
      <c r="DE14" s="9">
        <v>11.446</v>
      </c>
      <c r="DF14" s="9">
        <v>6.4820000000000002</v>
      </c>
      <c r="DG14" s="9">
        <v>4.9640000000000004</v>
      </c>
      <c r="DH14" s="9">
        <v>12.65</v>
      </c>
      <c r="DI14" s="9">
        <v>6.8860000000000001</v>
      </c>
      <c r="DJ14" s="9">
        <v>5.7629999999999999</v>
      </c>
      <c r="DK14" s="9">
        <v>12.193</v>
      </c>
      <c r="DL14" s="9">
        <v>6.43</v>
      </c>
      <c r="DM14" s="9">
        <v>5.7629999999999999</v>
      </c>
      <c r="DN14" s="9">
        <v>7.8440000000000003</v>
      </c>
      <c r="DO14" s="9">
        <v>3.4710000000000001</v>
      </c>
      <c r="DP14" s="9">
        <v>4.3730000000000002</v>
      </c>
      <c r="DQ14" s="9">
        <v>4.3490000000000002</v>
      </c>
      <c r="DR14" s="9">
        <v>2.9590000000000001</v>
      </c>
      <c r="DS14" s="9">
        <v>1.39</v>
      </c>
      <c r="DT14" s="9">
        <v>0.45700000000000002</v>
      </c>
      <c r="DU14" s="9">
        <v>0.45700000000000002</v>
      </c>
      <c r="DV14" s="9">
        <v>0</v>
      </c>
      <c r="DW14" s="9">
        <v>155.05699999999999</v>
      </c>
      <c r="DX14" s="9">
        <v>72.397000000000006</v>
      </c>
      <c r="DY14" s="9">
        <v>82.66</v>
      </c>
      <c r="DZ14" s="9">
        <v>149.35400000000001</v>
      </c>
      <c r="EA14" s="9">
        <v>69.471000000000004</v>
      </c>
      <c r="EB14" s="9">
        <v>79.882999999999996</v>
      </c>
      <c r="EC14" s="9">
        <v>61.886000000000003</v>
      </c>
      <c r="ED14" s="9">
        <v>28.837</v>
      </c>
      <c r="EE14" s="9">
        <v>33.048999999999999</v>
      </c>
      <c r="EF14" s="9">
        <v>87.468000000000004</v>
      </c>
      <c r="EG14" s="9">
        <v>40.634999999999998</v>
      </c>
      <c r="EH14" s="9">
        <v>46.834000000000003</v>
      </c>
      <c r="EI14" s="9">
        <v>5.7030000000000003</v>
      </c>
      <c r="EJ14" s="9">
        <v>2.9249999999999998</v>
      </c>
      <c r="EK14" s="9">
        <v>2.7770000000000001</v>
      </c>
      <c r="EL14" s="9">
        <v>43.643000000000001</v>
      </c>
      <c r="EM14" s="9">
        <v>19.318999999999999</v>
      </c>
      <c r="EN14" s="9">
        <v>24.324000000000002</v>
      </c>
      <c r="EO14" s="9">
        <v>42.149000000000001</v>
      </c>
      <c r="EP14" s="9">
        <v>18.602</v>
      </c>
      <c r="EQ14" s="9">
        <v>23.547000000000001</v>
      </c>
      <c r="ER14" s="9">
        <v>28.175999999999998</v>
      </c>
      <c r="ES14" s="9">
        <v>11.032999999999999</v>
      </c>
      <c r="ET14" s="9">
        <v>17.143000000000001</v>
      </c>
      <c r="EU14" s="9">
        <v>13.973000000000001</v>
      </c>
      <c r="EV14" s="9">
        <v>7.569</v>
      </c>
      <c r="EW14" s="9">
        <v>6.4039999999999999</v>
      </c>
      <c r="EX14" s="9">
        <v>1.494</v>
      </c>
      <c r="EY14" s="9">
        <v>0.71699999999999997</v>
      </c>
      <c r="EZ14" s="9">
        <v>0.77600000000000002</v>
      </c>
      <c r="FA14" s="9">
        <v>96.721000000000004</v>
      </c>
      <c r="FB14" s="9">
        <v>43.652000000000001</v>
      </c>
      <c r="FC14" s="9">
        <v>53.069000000000003</v>
      </c>
      <c r="FD14" s="9">
        <v>94.01</v>
      </c>
      <c r="FE14" s="9">
        <v>41.383000000000003</v>
      </c>
      <c r="FF14" s="9">
        <v>52.628</v>
      </c>
      <c r="FG14" s="9">
        <v>52.783999999999999</v>
      </c>
      <c r="FH14" s="9">
        <v>25.792999999999999</v>
      </c>
      <c r="FI14" s="9">
        <v>26.991</v>
      </c>
      <c r="FJ14" s="9">
        <v>41.225999999999999</v>
      </c>
      <c r="FK14" s="9">
        <v>15.589</v>
      </c>
      <c r="FL14" s="9">
        <v>25.637</v>
      </c>
      <c r="FM14" s="9">
        <v>2.71</v>
      </c>
      <c r="FN14" s="9">
        <v>2.2690000000000001</v>
      </c>
      <c r="FO14" s="9">
        <v>0.441</v>
      </c>
      <c r="FP14" s="9">
        <v>74.352000000000004</v>
      </c>
      <c r="FQ14" s="9">
        <v>30.687000000000001</v>
      </c>
      <c r="FR14" s="9">
        <v>43.664999999999999</v>
      </c>
      <c r="FS14" s="9">
        <v>72.355999999999995</v>
      </c>
      <c r="FT14" s="9">
        <v>29.66</v>
      </c>
      <c r="FU14" s="9">
        <v>42.695999999999998</v>
      </c>
      <c r="FV14" s="9">
        <v>44.576000000000001</v>
      </c>
      <c r="FW14" s="9">
        <v>18.97</v>
      </c>
      <c r="FX14" s="9">
        <v>25.605</v>
      </c>
      <c r="FY14" s="9">
        <v>27.78</v>
      </c>
      <c r="FZ14" s="9">
        <v>10.69</v>
      </c>
      <c r="GA14" s="9">
        <v>17.09</v>
      </c>
      <c r="GB14" s="9">
        <v>1.996</v>
      </c>
      <c r="GC14" s="9">
        <v>1.026</v>
      </c>
      <c r="GD14" s="9">
        <v>0.97</v>
      </c>
      <c r="GE14" s="9">
        <v>137.428</v>
      </c>
      <c r="GF14" s="9">
        <v>57.523000000000003</v>
      </c>
      <c r="GG14" s="9">
        <v>79.906000000000006</v>
      </c>
      <c r="GH14" s="9">
        <v>134.05699999999999</v>
      </c>
      <c r="GI14" s="9">
        <v>55.917000000000002</v>
      </c>
      <c r="GJ14" s="9">
        <v>78.14</v>
      </c>
      <c r="GK14" s="9">
        <v>51.237000000000002</v>
      </c>
      <c r="GL14" s="9">
        <v>19.844000000000001</v>
      </c>
      <c r="GM14" s="9">
        <v>31.393000000000001</v>
      </c>
      <c r="GN14" s="9">
        <v>82.819000000000003</v>
      </c>
      <c r="GO14" s="9">
        <v>36.073</v>
      </c>
      <c r="GP14" s="9">
        <v>46.747</v>
      </c>
      <c r="GQ14" s="9">
        <v>3.3719999999999999</v>
      </c>
      <c r="GR14" s="9">
        <v>1.6060000000000001</v>
      </c>
      <c r="GS14" s="9">
        <v>1.766</v>
      </c>
      <c r="GT14" s="9">
        <v>147.744</v>
      </c>
      <c r="GU14" s="9">
        <v>66.710999999999999</v>
      </c>
      <c r="GV14" s="9">
        <v>81.033000000000001</v>
      </c>
      <c r="GW14" s="9">
        <v>141.97900000000001</v>
      </c>
      <c r="GX14" s="9">
        <v>64.144999999999996</v>
      </c>
      <c r="GY14" s="9">
        <v>77.834000000000003</v>
      </c>
      <c r="GZ14" s="9">
        <v>77.454999999999998</v>
      </c>
      <c r="HA14" s="9">
        <v>34.177999999999997</v>
      </c>
      <c r="HB14" s="9">
        <v>43.277000000000001</v>
      </c>
      <c r="HC14" s="9">
        <v>64.524000000000001</v>
      </c>
      <c r="HD14" s="9">
        <v>29.966999999999999</v>
      </c>
      <c r="HE14" s="9">
        <v>34.557000000000002</v>
      </c>
      <c r="HF14" s="9">
        <v>5.7649999999999997</v>
      </c>
      <c r="HG14" s="9">
        <v>2.5659999999999998</v>
      </c>
      <c r="HH14" s="9">
        <v>3.1989999999999998</v>
      </c>
      <c r="HI14" s="9">
        <v>68.602000000000004</v>
      </c>
      <c r="HJ14" s="9">
        <v>34.423000000000002</v>
      </c>
      <c r="HK14" s="9">
        <v>34.179000000000002</v>
      </c>
      <c r="HL14" s="9">
        <v>66.728999999999999</v>
      </c>
      <c r="HM14" s="9">
        <v>32.549999999999997</v>
      </c>
      <c r="HN14" s="9">
        <v>34.179000000000002</v>
      </c>
      <c r="HO14" s="9">
        <v>47.670999999999999</v>
      </c>
      <c r="HP14" s="9">
        <v>25.699000000000002</v>
      </c>
      <c r="HQ14" s="9">
        <v>21.972000000000001</v>
      </c>
      <c r="HR14" s="9">
        <v>19.056999999999999</v>
      </c>
      <c r="HS14" s="9">
        <v>6.85</v>
      </c>
      <c r="HT14" s="9">
        <v>12.207000000000001</v>
      </c>
      <c r="HU14" s="9">
        <v>1.8740000000000001</v>
      </c>
      <c r="HV14" s="9">
        <v>1.8740000000000001</v>
      </c>
      <c r="HW14" s="9">
        <v>0</v>
      </c>
      <c r="HX14" s="9">
        <v>15.997999999999999</v>
      </c>
      <c r="HY14" s="9">
        <v>7.3970000000000002</v>
      </c>
      <c r="HZ14" s="9">
        <v>8.6</v>
      </c>
      <c r="IA14" s="9">
        <v>15.105</v>
      </c>
      <c r="IB14" s="9">
        <v>6.5049999999999999</v>
      </c>
      <c r="IC14" s="9">
        <v>8.6</v>
      </c>
      <c r="ID14" s="9">
        <v>11.058</v>
      </c>
      <c r="IE14" s="9">
        <v>4.9109999999999996</v>
      </c>
      <c r="IF14" s="9">
        <v>6.1470000000000002</v>
      </c>
      <c r="IG14" s="9">
        <v>4.0469999999999997</v>
      </c>
      <c r="IH14" s="9">
        <v>1.5940000000000001</v>
      </c>
      <c r="II14" s="9">
        <v>2.4529999999999998</v>
      </c>
      <c r="IJ14" s="9">
        <v>0.89200000000000002</v>
      </c>
      <c r="IK14" s="9">
        <v>0.89200000000000002</v>
      </c>
      <c r="IL14" s="9">
        <v>0</v>
      </c>
      <c r="IM14" s="9">
        <v>403.53300000000002</v>
      </c>
      <c r="IN14" s="9">
        <v>133.768</v>
      </c>
      <c r="IO14" s="9">
        <v>269.76400000000001</v>
      </c>
      <c r="IP14" s="9">
        <v>359.971</v>
      </c>
      <c r="IQ14" s="9">
        <v>124.596</v>
      </c>
    </row>
    <row r="15" spans="1:251">
      <c r="A15" s="10">
        <v>43497</v>
      </c>
      <c r="B15" s="9">
        <v>42.061999999999998</v>
      </c>
      <c r="C15" s="9">
        <v>79.903000000000006</v>
      </c>
      <c r="D15" s="9">
        <v>18.846</v>
      </c>
      <c r="E15" s="9">
        <v>4.2930000000000001</v>
      </c>
      <c r="F15" s="9">
        <v>14.552</v>
      </c>
      <c r="G15" s="9">
        <v>255.72300000000001</v>
      </c>
      <c r="H15" s="9">
        <v>132.83699999999999</v>
      </c>
      <c r="I15" s="9">
        <v>122.886</v>
      </c>
      <c r="J15" s="9">
        <v>231.64</v>
      </c>
      <c r="K15" s="9">
        <v>120.708</v>
      </c>
      <c r="L15" s="9">
        <v>110.93300000000001</v>
      </c>
      <c r="M15" s="9">
        <v>126.578</v>
      </c>
      <c r="N15" s="9">
        <v>68.281999999999996</v>
      </c>
      <c r="O15" s="9">
        <v>58.295999999999999</v>
      </c>
      <c r="P15" s="9">
        <v>105.062</v>
      </c>
      <c r="Q15" s="9">
        <v>52.426000000000002</v>
      </c>
      <c r="R15" s="9">
        <v>52.636000000000003</v>
      </c>
      <c r="S15" s="9">
        <v>24.082999999999998</v>
      </c>
      <c r="T15" s="9">
        <v>12.129</v>
      </c>
      <c r="U15" s="9">
        <v>11.954000000000001</v>
      </c>
      <c r="V15" s="9">
        <v>374.31400000000002</v>
      </c>
      <c r="W15" s="9">
        <v>120.652</v>
      </c>
      <c r="X15" s="9">
        <v>253.661</v>
      </c>
      <c r="Y15" s="9">
        <v>354.38200000000001</v>
      </c>
      <c r="Z15" s="9">
        <v>117.709</v>
      </c>
      <c r="AA15" s="9">
        <v>236.673</v>
      </c>
      <c r="AB15" s="9">
        <v>144.239</v>
      </c>
      <c r="AC15" s="9">
        <v>45.853999999999999</v>
      </c>
      <c r="AD15" s="9">
        <v>98.385000000000005</v>
      </c>
      <c r="AE15" s="9">
        <v>210.143</v>
      </c>
      <c r="AF15" s="9">
        <v>71.853999999999999</v>
      </c>
      <c r="AG15" s="9">
        <v>138.28899999999999</v>
      </c>
      <c r="AH15" s="9">
        <v>19.931999999999999</v>
      </c>
      <c r="AI15" s="9">
        <v>2.944</v>
      </c>
      <c r="AJ15" s="9">
        <v>16.988</v>
      </c>
      <c r="AK15" s="9">
        <v>450.78300000000002</v>
      </c>
      <c r="AL15" s="9">
        <v>170.529</v>
      </c>
      <c r="AM15" s="9">
        <v>280.25400000000002</v>
      </c>
      <c r="AN15" s="9">
        <v>417.60599999999999</v>
      </c>
      <c r="AO15" s="9">
        <v>159.346</v>
      </c>
      <c r="AP15" s="9">
        <v>258.26</v>
      </c>
      <c r="AQ15" s="9">
        <v>208.90600000000001</v>
      </c>
      <c r="AR15" s="9">
        <v>81.903000000000006</v>
      </c>
      <c r="AS15" s="9">
        <v>127.003</v>
      </c>
      <c r="AT15" s="9">
        <v>208.7</v>
      </c>
      <c r="AU15" s="9">
        <v>77.442999999999998</v>
      </c>
      <c r="AV15" s="9">
        <v>131.25700000000001</v>
      </c>
      <c r="AW15" s="9">
        <v>33.177</v>
      </c>
      <c r="AX15" s="9">
        <v>11.183</v>
      </c>
      <c r="AY15" s="9">
        <v>21.994</v>
      </c>
      <c r="AZ15" s="9">
        <v>171.148</v>
      </c>
      <c r="BA15" s="9">
        <v>77.501999999999995</v>
      </c>
      <c r="BB15" s="9">
        <v>93.646000000000001</v>
      </c>
      <c r="BC15" s="9">
        <v>156.73599999999999</v>
      </c>
      <c r="BD15" s="9">
        <v>71.177000000000007</v>
      </c>
      <c r="BE15" s="9">
        <v>85.56</v>
      </c>
      <c r="BF15" s="9">
        <v>101.383</v>
      </c>
      <c r="BG15" s="9">
        <v>48.045999999999999</v>
      </c>
      <c r="BH15" s="9">
        <v>53.337000000000003</v>
      </c>
      <c r="BI15" s="9">
        <v>55.353000000000002</v>
      </c>
      <c r="BJ15" s="9">
        <v>23.13</v>
      </c>
      <c r="BK15" s="9">
        <v>32.222999999999999</v>
      </c>
      <c r="BL15" s="9">
        <v>14.412000000000001</v>
      </c>
      <c r="BM15" s="9">
        <v>6.3250000000000002</v>
      </c>
      <c r="BN15" s="9">
        <v>8.0869999999999997</v>
      </c>
      <c r="BO15" s="9">
        <v>59.104999999999997</v>
      </c>
      <c r="BP15" s="9">
        <v>29.64</v>
      </c>
      <c r="BQ15" s="9">
        <v>29.465</v>
      </c>
      <c r="BR15" s="9">
        <v>54.582999999999998</v>
      </c>
      <c r="BS15" s="9">
        <v>27.74</v>
      </c>
      <c r="BT15" s="9">
        <v>26.843</v>
      </c>
      <c r="BU15" s="9">
        <v>37.671999999999997</v>
      </c>
      <c r="BV15" s="9">
        <v>18.695</v>
      </c>
      <c r="BW15" s="9">
        <v>18.977</v>
      </c>
      <c r="BX15" s="9">
        <v>16.911000000000001</v>
      </c>
      <c r="BY15" s="9">
        <v>9.0449999999999999</v>
      </c>
      <c r="BZ15" s="9">
        <v>7.8659999999999997</v>
      </c>
      <c r="CA15" s="9">
        <v>4.5229999999999997</v>
      </c>
      <c r="CB15" s="9">
        <v>1.9</v>
      </c>
      <c r="CC15" s="9">
        <v>2.6230000000000002</v>
      </c>
      <c r="CD15" s="9">
        <v>370.37</v>
      </c>
      <c r="CE15" s="9">
        <v>155.74</v>
      </c>
      <c r="CF15" s="9">
        <v>214.63</v>
      </c>
      <c r="CG15" s="9">
        <v>356.983</v>
      </c>
      <c r="CH15" s="9">
        <v>150.06299999999999</v>
      </c>
      <c r="CI15" s="9">
        <v>206.92</v>
      </c>
      <c r="CJ15" s="9">
        <v>167.709</v>
      </c>
      <c r="CK15" s="9">
        <v>67.510999999999996</v>
      </c>
      <c r="CL15" s="9">
        <v>100.197</v>
      </c>
      <c r="CM15" s="9">
        <v>189.27500000000001</v>
      </c>
      <c r="CN15" s="9">
        <v>82.552000000000007</v>
      </c>
      <c r="CO15" s="9">
        <v>106.723</v>
      </c>
      <c r="CP15" s="9">
        <v>13.387</v>
      </c>
      <c r="CQ15" s="9">
        <v>5.6769999999999996</v>
      </c>
      <c r="CR15" s="9">
        <v>7.71</v>
      </c>
      <c r="CS15" s="9">
        <v>357.786</v>
      </c>
      <c r="CT15" s="9">
        <v>148.917</v>
      </c>
      <c r="CU15" s="9">
        <v>208.869</v>
      </c>
      <c r="CV15" s="9">
        <v>344.4</v>
      </c>
      <c r="CW15" s="9">
        <v>143.24</v>
      </c>
      <c r="CX15" s="9">
        <v>201.15899999999999</v>
      </c>
      <c r="CY15" s="9">
        <v>160.024</v>
      </c>
      <c r="CZ15" s="9">
        <v>64.397000000000006</v>
      </c>
      <c r="DA15" s="9">
        <v>95.626999999999995</v>
      </c>
      <c r="DB15" s="9">
        <v>184.375</v>
      </c>
      <c r="DC15" s="9">
        <v>78.843000000000004</v>
      </c>
      <c r="DD15" s="9">
        <v>105.532</v>
      </c>
      <c r="DE15" s="9">
        <v>13.387</v>
      </c>
      <c r="DF15" s="9">
        <v>5.6769999999999996</v>
      </c>
      <c r="DG15" s="9">
        <v>7.71</v>
      </c>
      <c r="DH15" s="9">
        <v>12.584</v>
      </c>
      <c r="DI15" s="9">
        <v>6.8230000000000004</v>
      </c>
      <c r="DJ15" s="9">
        <v>5.76</v>
      </c>
      <c r="DK15" s="9">
        <v>12.584</v>
      </c>
      <c r="DL15" s="9">
        <v>6.8230000000000004</v>
      </c>
      <c r="DM15" s="9">
        <v>5.76</v>
      </c>
      <c r="DN15" s="9">
        <v>7.6840000000000002</v>
      </c>
      <c r="DO15" s="9">
        <v>3.1139999999999999</v>
      </c>
      <c r="DP15" s="9">
        <v>4.57</v>
      </c>
      <c r="DQ15" s="9">
        <v>4.899</v>
      </c>
      <c r="DR15" s="9">
        <v>3.7090000000000001</v>
      </c>
      <c r="DS15" s="9">
        <v>1.19</v>
      </c>
      <c r="DT15" s="9">
        <v>0</v>
      </c>
      <c r="DU15" s="9">
        <v>0</v>
      </c>
      <c r="DV15" s="9">
        <v>0</v>
      </c>
      <c r="DW15" s="9">
        <v>159.023</v>
      </c>
      <c r="DX15" s="9">
        <v>67.995999999999995</v>
      </c>
      <c r="DY15" s="9">
        <v>91.027000000000001</v>
      </c>
      <c r="DZ15" s="9">
        <v>152.70400000000001</v>
      </c>
      <c r="EA15" s="9">
        <v>66.45</v>
      </c>
      <c r="EB15" s="9">
        <v>86.254000000000005</v>
      </c>
      <c r="EC15" s="9">
        <v>63.34</v>
      </c>
      <c r="ED15" s="9">
        <v>25.876999999999999</v>
      </c>
      <c r="EE15" s="9">
        <v>37.462000000000003</v>
      </c>
      <c r="EF15" s="9">
        <v>89.364000000000004</v>
      </c>
      <c r="EG15" s="9">
        <v>40.573</v>
      </c>
      <c r="EH15" s="9">
        <v>48.792000000000002</v>
      </c>
      <c r="EI15" s="9">
        <v>6.319</v>
      </c>
      <c r="EJ15" s="9">
        <v>1.546</v>
      </c>
      <c r="EK15" s="9">
        <v>4.7729999999999997</v>
      </c>
      <c r="EL15" s="9">
        <v>41.783999999999999</v>
      </c>
      <c r="EM15" s="9">
        <v>17.808</v>
      </c>
      <c r="EN15" s="9">
        <v>23.977</v>
      </c>
      <c r="EO15" s="9">
        <v>40.555999999999997</v>
      </c>
      <c r="EP15" s="9">
        <v>16.579000000000001</v>
      </c>
      <c r="EQ15" s="9">
        <v>23.977</v>
      </c>
      <c r="ER15" s="9">
        <v>16.077000000000002</v>
      </c>
      <c r="ES15" s="9">
        <v>4.2</v>
      </c>
      <c r="ET15" s="9">
        <v>11.877000000000001</v>
      </c>
      <c r="EU15" s="9">
        <v>24.478999999999999</v>
      </c>
      <c r="EV15" s="9">
        <v>12.379</v>
      </c>
      <c r="EW15" s="9">
        <v>12.099</v>
      </c>
      <c r="EX15" s="9">
        <v>1.2290000000000001</v>
      </c>
      <c r="EY15" s="9">
        <v>1.2290000000000001</v>
      </c>
      <c r="EZ15" s="9">
        <v>0</v>
      </c>
      <c r="FA15" s="9">
        <v>100.095</v>
      </c>
      <c r="FB15" s="9">
        <v>38.661000000000001</v>
      </c>
      <c r="FC15" s="9">
        <v>61.433999999999997</v>
      </c>
      <c r="FD15" s="9">
        <v>97.932000000000002</v>
      </c>
      <c r="FE15" s="9">
        <v>38.292000000000002</v>
      </c>
      <c r="FF15" s="9">
        <v>59.64</v>
      </c>
      <c r="FG15" s="9">
        <v>53.945999999999998</v>
      </c>
      <c r="FH15" s="9">
        <v>21.658999999999999</v>
      </c>
      <c r="FI15" s="9">
        <v>32.286999999999999</v>
      </c>
      <c r="FJ15" s="9">
        <v>43.985999999999997</v>
      </c>
      <c r="FK15" s="9">
        <v>16.632999999999999</v>
      </c>
      <c r="FL15" s="9">
        <v>27.353000000000002</v>
      </c>
      <c r="FM15" s="9">
        <v>2.1629999999999998</v>
      </c>
      <c r="FN15" s="9">
        <v>0.36799999999999999</v>
      </c>
      <c r="FO15" s="9">
        <v>1.794</v>
      </c>
      <c r="FP15" s="9">
        <v>69.468000000000004</v>
      </c>
      <c r="FQ15" s="9">
        <v>31.276</v>
      </c>
      <c r="FR15" s="9">
        <v>38.192</v>
      </c>
      <c r="FS15" s="9">
        <v>65.790999999999997</v>
      </c>
      <c r="FT15" s="9">
        <v>28.742000000000001</v>
      </c>
      <c r="FU15" s="9">
        <v>37.048999999999999</v>
      </c>
      <c r="FV15" s="9">
        <v>34.345999999999997</v>
      </c>
      <c r="FW15" s="9">
        <v>15.775</v>
      </c>
      <c r="FX15" s="9">
        <v>18.571000000000002</v>
      </c>
      <c r="FY15" s="9">
        <v>31.446000000000002</v>
      </c>
      <c r="FZ15" s="9">
        <v>12.967000000000001</v>
      </c>
      <c r="GA15" s="9">
        <v>18.478999999999999</v>
      </c>
      <c r="GB15" s="9">
        <v>3.6760000000000002</v>
      </c>
      <c r="GC15" s="9">
        <v>2.5339999999999998</v>
      </c>
      <c r="GD15" s="9">
        <v>1.1419999999999999</v>
      </c>
      <c r="GE15" s="9">
        <v>142.547</v>
      </c>
      <c r="GF15" s="9">
        <v>59.046999999999997</v>
      </c>
      <c r="GG15" s="9">
        <v>83.5</v>
      </c>
      <c r="GH15" s="9">
        <v>137.221</v>
      </c>
      <c r="GI15" s="9">
        <v>58.128999999999998</v>
      </c>
      <c r="GJ15" s="9">
        <v>79.091999999999999</v>
      </c>
      <c r="GK15" s="9">
        <v>45.572000000000003</v>
      </c>
      <c r="GL15" s="9">
        <v>16.277000000000001</v>
      </c>
      <c r="GM15" s="9">
        <v>29.295000000000002</v>
      </c>
      <c r="GN15" s="9">
        <v>91.649000000000001</v>
      </c>
      <c r="GO15" s="9">
        <v>41.850999999999999</v>
      </c>
      <c r="GP15" s="9">
        <v>49.796999999999997</v>
      </c>
      <c r="GQ15" s="9">
        <v>5.3259999999999996</v>
      </c>
      <c r="GR15" s="9">
        <v>0.91800000000000004</v>
      </c>
      <c r="GS15" s="9">
        <v>4.4080000000000004</v>
      </c>
      <c r="GT15" s="9">
        <v>143.41800000000001</v>
      </c>
      <c r="GU15" s="9">
        <v>61.665999999999997</v>
      </c>
      <c r="GV15" s="9">
        <v>81.751999999999995</v>
      </c>
      <c r="GW15" s="9">
        <v>138.93</v>
      </c>
      <c r="GX15" s="9">
        <v>58.103000000000002</v>
      </c>
      <c r="GY15" s="9">
        <v>80.826999999999998</v>
      </c>
      <c r="GZ15" s="9">
        <v>71.561999999999998</v>
      </c>
      <c r="HA15" s="9">
        <v>30.004999999999999</v>
      </c>
      <c r="HB15" s="9">
        <v>41.557000000000002</v>
      </c>
      <c r="HC15" s="9">
        <v>67.367000000000004</v>
      </c>
      <c r="HD15" s="9">
        <v>28.097999999999999</v>
      </c>
      <c r="HE15" s="9">
        <v>39.270000000000003</v>
      </c>
      <c r="HF15" s="9">
        <v>4.4889999999999999</v>
      </c>
      <c r="HG15" s="9">
        <v>3.5630000000000002</v>
      </c>
      <c r="HH15" s="9">
        <v>0.92500000000000004</v>
      </c>
      <c r="HI15" s="9">
        <v>59.423999999999999</v>
      </c>
      <c r="HJ15" s="9">
        <v>23.285</v>
      </c>
      <c r="HK15" s="9">
        <v>36.137999999999998</v>
      </c>
      <c r="HL15" s="9">
        <v>56.786999999999999</v>
      </c>
      <c r="HM15" s="9">
        <v>22.09</v>
      </c>
      <c r="HN15" s="9">
        <v>34.698</v>
      </c>
      <c r="HO15" s="9">
        <v>33.081000000000003</v>
      </c>
      <c r="HP15" s="9">
        <v>13.372</v>
      </c>
      <c r="HQ15" s="9">
        <v>19.71</v>
      </c>
      <c r="HR15" s="9">
        <v>23.706</v>
      </c>
      <c r="HS15" s="9">
        <v>8.718</v>
      </c>
      <c r="HT15" s="9">
        <v>14.988</v>
      </c>
      <c r="HU15" s="9">
        <v>2.6360000000000001</v>
      </c>
      <c r="HV15" s="9">
        <v>1.196</v>
      </c>
      <c r="HW15" s="9">
        <v>1.4410000000000001</v>
      </c>
      <c r="HX15" s="9">
        <v>24.981000000000002</v>
      </c>
      <c r="HY15" s="9">
        <v>11.742000000000001</v>
      </c>
      <c r="HZ15" s="9">
        <v>13.239000000000001</v>
      </c>
      <c r="IA15" s="9">
        <v>24.045000000000002</v>
      </c>
      <c r="IB15" s="9">
        <v>11.742000000000001</v>
      </c>
      <c r="IC15" s="9">
        <v>12.303000000000001</v>
      </c>
      <c r="ID15" s="9">
        <v>17.492999999999999</v>
      </c>
      <c r="IE15" s="9">
        <v>7.8570000000000002</v>
      </c>
      <c r="IF15" s="9">
        <v>9.6359999999999992</v>
      </c>
      <c r="IG15" s="9">
        <v>6.5519999999999996</v>
      </c>
      <c r="IH15" s="9">
        <v>3.8849999999999998</v>
      </c>
      <c r="II15" s="9">
        <v>2.6669999999999998</v>
      </c>
      <c r="IJ15" s="9">
        <v>0.93600000000000005</v>
      </c>
      <c r="IK15" s="9">
        <v>0</v>
      </c>
      <c r="IL15" s="9">
        <v>0.93600000000000005</v>
      </c>
      <c r="IM15" s="9">
        <v>405.88600000000002</v>
      </c>
      <c r="IN15" s="9">
        <v>145.804</v>
      </c>
      <c r="IO15" s="9">
        <v>260.08199999999999</v>
      </c>
      <c r="IP15" s="9">
        <v>364.91500000000002</v>
      </c>
      <c r="IQ15" s="9">
        <v>135.59</v>
      </c>
    </row>
    <row r="16" spans="1:251">
      <c r="A16" s="10">
        <v>43862</v>
      </c>
      <c r="B16" s="9">
        <v>51.185000000000002</v>
      </c>
      <c r="C16" s="9">
        <v>90.171000000000006</v>
      </c>
      <c r="D16" s="9">
        <v>17.190000000000001</v>
      </c>
      <c r="E16" s="9">
        <v>7.2329999999999997</v>
      </c>
      <c r="F16" s="9">
        <v>9.9570000000000007</v>
      </c>
      <c r="G16" s="9">
        <v>260.125</v>
      </c>
      <c r="H16" s="9">
        <v>134.02600000000001</v>
      </c>
      <c r="I16" s="9">
        <v>126.099</v>
      </c>
      <c r="J16" s="9">
        <v>243.38200000000001</v>
      </c>
      <c r="K16" s="9">
        <v>128.47800000000001</v>
      </c>
      <c r="L16" s="9">
        <v>114.905</v>
      </c>
      <c r="M16" s="9">
        <v>131.05500000000001</v>
      </c>
      <c r="N16" s="9">
        <v>72.313999999999993</v>
      </c>
      <c r="O16" s="9">
        <v>58.741</v>
      </c>
      <c r="P16" s="9">
        <v>112.327</v>
      </c>
      <c r="Q16" s="9">
        <v>56.164000000000001</v>
      </c>
      <c r="R16" s="9">
        <v>56.164000000000001</v>
      </c>
      <c r="S16" s="9">
        <v>16.742999999999999</v>
      </c>
      <c r="T16" s="9">
        <v>5.5490000000000004</v>
      </c>
      <c r="U16" s="9">
        <v>11.194000000000001</v>
      </c>
      <c r="V16" s="9">
        <v>410.22199999999998</v>
      </c>
      <c r="W16" s="9">
        <v>118.43899999999999</v>
      </c>
      <c r="X16" s="9">
        <v>291.78300000000002</v>
      </c>
      <c r="Y16" s="9">
        <v>386.32</v>
      </c>
      <c r="Z16" s="9">
        <v>113.81399999999999</v>
      </c>
      <c r="AA16" s="9">
        <v>272.50700000000001</v>
      </c>
      <c r="AB16" s="9">
        <v>157.983</v>
      </c>
      <c r="AC16" s="9">
        <v>42.5</v>
      </c>
      <c r="AD16" s="9">
        <v>115.483</v>
      </c>
      <c r="AE16" s="9">
        <v>228.33799999999999</v>
      </c>
      <c r="AF16" s="9">
        <v>71.313999999999993</v>
      </c>
      <c r="AG16" s="9">
        <v>157.024</v>
      </c>
      <c r="AH16" s="9">
        <v>23.901</v>
      </c>
      <c r="AI16" s="9">
        <v>4.625</v>
      </c>
      <c r="AJ16" s="9">
        <v>19.276</v>
      </c>
      <c r="AK16" s="9">
        <v>476.21699999999998</v>
      </c>
      <c r="AL16" s="9">
        <v>177.977</v>
      </c>
      <c r="AM16" s="9">
        <v>298.24</v>
      </c>
      <c r="AN16" s="9">
        <v>454.26600000000002</v>
      </c>
      <c r="AO16" s="9">
        <v>172.898</v>
      </c>
      <c r="AP16" s="9">
        <v>281.36700000000002</v>
      </c>
      <c r="AQ16" s="9">
        <v>232.011</v>
      </c>
      <c r="AR16" s="9">
        <v>90.757000000000005</v>
      </c>
      <c r="AS16" s="9">
        <v>141.25299999999999</v>
      </c>
      <c r="AT16" s="9">
        <v>222.255</v>
      </c>
      <c r="AU16" s="9">
        <v>82.141000000000005</v>
      </c>
      <c r="AV16" s="9">
        <v>140.114</v>
      </c>
      <c r="AW16" s="9">
        <v>21.952000000000002</v>
      </c>
      <c r="AX16" s="9">
        <v>5.0789999999999997</v>
      </c>
      <c r="AY16" s="9">
        <v>16.873000000000001</v>
      </c>
      <c r="AZ16" s="9">
        <v>177.06399999999999</v>
      </c>
      <c r="BA16" s="9">
        <v>86.813000000000002</v>
      </c>
      <c r="BB16" s="9">
        <v>90.251999999999995</v>
      </c>
      <c r="BC16" s="9">
        <v>166.77799999999999</v>
      </c>
      <c r="BD16" s="9">
        <v>80.019000000000005</v>
      </c>
      <c r="BE16" s="9">
        <v>86.759</v>
      </c>
      <c r="BF16" s="9">
        <v>103.155</v>
      </c>
      <c r="BG16" s="9">
        <v>45.709000000000003</v>
      </c>
      <c r="BH16" s="9">
        <v>57.447000000000003</v>
      </c>
      <c r="BI16" s="9">
        <v>63.622999999999998</v>
      </c>
      <c r="BJ16" s="9">
        <v>34.31</v>
      </c>
      <c r="BK16" s="9">
        <v>29.312999999999999</v>
      </c>
      <c r="BL16" s="9">
        <v>10.286</v>
      </c>
      <c r="BM16" s="9">
        <v>6.7939999999999996</v>
      </c>
      <c r="BN16" s="9">
        <v>3.492</v>
      </c>
      <c r="BO16" s="9">
        <v>50.106999999999999</v>
      </c>
      <c r="BP16" s="9">
        <v>28.919</v>
      </c>
      <c r="BQ16" s="9">
        <v>21.187999999999999</v>
      </c>
      <c r="BR16" s="9">
        <v>44.83</v>
      </c>
      <c r="BS16" s="9">
        <v>26.100999999999999</v>
      </c>
      <c r="BT16" s="9">
        <v>18.728000000000002</v>
      </c>
      <c r="BU16" s="9">
        <v>32.517000000000003</v>
      </c>
      <c r="BV16" s="9">
        <v>17.71</v>
      </c>
      <c r="BW16" s="9">
        <v>14.807</v>
      </c>
      <c r="BX16" s="9">
        <v>12.313000000000001</v>
      </c>
      <c r="BY16" s="9">
        <v>8.391</v>
      </c>
      <c r="BZ16" s="9">
        <v>3.9220000000000002</v>
      </c>
      <c r="CA16" s="9">
        <v>5.2779999999999996</v>
      </c>
      <c r="CB16" s="9">
        <v>2.8180000000000001</v>
      </c>
      <c r="CC16" s="9">
        <v>2.46</v>
      </c>
      <c r="CD16" s="9">
        <v>398.38499999999999</v>
      </c>
      <c r="CE16" s="9">
        <v>169.34100000000001</v>
      </c>
      <c r="CF16" s="9">
        <v>229.04400000000001</v>
      </c>
      <c r="CG16" s="9">
        <v>385.05500000000001</v>
      </c>
      <c r="CH16" s="9">
        <v>162.929</v>
      </c>
      <c r="CI16" s="9">
        <v>222.126</v>
      </c>
      <c r="CJ16" s="9">
        <v>182.80600000000001</v>
      </c>
      <c r="CK16" s="9">
        <v>71.956000000000003</v>
      </c>
      <c r="CL16" s="9">
        <v>110.85</v>
      </c>
      <c r="CM16" s="9">
        <v>202.249</v>
      </c>
      <c r="CN16" s="9">
        <v>90.972999999999999</v>
      </c>
      <c r="CO16" s="9">
        <v>111.277</v>
      </c>
      <c r="CP16" s="9">
        <v>13.33</v>
      </c>
      <c r="CQ16" s="9">
        <v>6.4119999999999999</v>
      </c>
      <c r="CR16" s="9">
        <v>6.9169999999999998</v>
      </c>
      <c r="CS16" s="9">
        <v>386.21</v>
      </c>
      <c r="CT16" s="9">
        <v>161.155</v>
      </c>
      <c r="CU16" s="9">
        <v>225.054</v>
      </c>
      <c r="CV16" s="9">
        <v>373.50599999999997</v>
      </c>
      <c r="CW16" s="9">
        <v>155.369</v>
      </c>
      <c r="CX16" s="9">
        <v>218.137</v>
      </c>
      <c r="CY16" s="9">
        <v>177.03399999999999</v>
      </c>
      <c r="CZ16" s="9">
        <v>68.847999999999999</v>
      </c>
      <c r="DA16" s="9">
        <v>108.18600000000001</v>
      </c>
      <c r="DB16" s="9">
        <v>196.47200000000001</v>
      </c>
      <c r="DC16" s="9">
        <v>86.521000000000001</v>
      </c>
      <c r="DD16" s="9">
        <v>109.95099999999999</v>
      </c>
      <c r="DE16" s="9">
        <v>12.704000000000001</v>
      </c>
      <c r="DF16" s="9">
        <v>5.7859999999999996</v>
      </c>
      <c r="DG16" s="9">
        <v>6.9169999999999998</v>
      </c>
      <c r="DH16" s="9">
        <v>12.175000000000001</v>
      </c>
      <c r="DI16" s="9">
        <v>8.1850000000000005</v>
      </c>
      <c r="DJ16" s="9">
        <v>3.99</v>
      </c>
      <c r="DK16" s="9">
        <v>11.548999999999999</v>
      </c>
      <c r="DL16" s="9">
        <v>7.5590000000000002</v>
      </c>
      <c r="DM16" s="9">
        <v>3.99</v>
      </c>
      <c r="DN16" s="9">
        <v>5.7720000000000002</v>
      </c>
      <c r="DO16" s="9">
        <v>3.1080000000000001</v>
      </c>
      <c r="DP16" s="9">
        <v>2.6640000000000001</v>
      </c>
      <c r="DQ16" s="9">
        <v>5.7770000000000001</v>
      </c>
      <c r="DR16" s="9">
        <v>4.452</v>
      </c>
      <c r="DS16" s="9">
        <v>1.3260000000000001</v>
      </c>
      <c r="DT16" s="9">
        <v>0.626</v>
      </c>
      <c r="DU16" s="9">
        <v>0.626</v>
      </c>
      <c r="DV16" s="9">
        <v>0</v>
      </c>
      <c r="DW16" s="9">
        <v>173.47300000000001</v>
      </c>
      <c r="DX16" s="9">
        <v>68.463999999999999</v>
      </c>
      <c r="DY16" s="9">
        <v>105.009</v>
      </c>
      <c r="DZ16" s="9">
        <v>168.631</v>
      </c>
      <c r="EA16" s="9">
        <v>66.369</v>
      </c>
      <c r="EB16" s="9">
        <v>102.262</v>
      </c>
      <c r="EC16" s="9">
        <v>64.063999999999993</v>
      </c>
      <c r="ED16" s="9">
        <v>22.044</v>
      </c>
      <c r="EE16" s="9">
        <v>42.02</v>
      </c>
      <c r="EF16" s="9">
        <v>104.56699999999999</v>
      </c>
      <c r="EG16" s="9">
        <v>44.325000000000003</v>
      </c>
      <c r="EH16" s="9">
        <v>60.241999999999997</v>
      </c>
      <c r="EI16" s="9">
        <v>4.8419999999999996</v>
      </c>
      <c r="EJ16" s="9">
        <v>2.0960000000000001</v>
      </c>
      <c r="EK16" s="9">
        <v>2.746</v>
      </c>
      <c r="EL16" s="9">
        <v>46.988</v>
      </c>
      <c r="EM16" s="9">
        <v>17.279</v>
      </c>
      <c r="EN16" s="9">
        <v>29.709</v>
      </c>
      <c r="EO16" s="9">
        <v>44.844000000000001</v>
      </c>
      <c r="EP16" s="9">
        <v>16.059000000000001</v>
      </c>
      <c r="EQ16" s="9">
        <v>28.785</v>
      </c>
      <c r="ER16" s="9">
        <v>21.942</v>
      </c>
      <c r="ES16" s="9">
        <v>5.125</v>
      </c>
      <c r="ET16" s="9">
        <v>16.817</v>
      </c>
      <c r="EU16" s="9">
        <v>22.902000000000001</v>
      </c>
      <c r="EV16" s="9">
        <v>10.933</v>
      </c>
      <c r="EW16" s="9">
        <v>11.968</v>
      </c>
      <c r="EX16" s="9">
        <v>2.1440000000000001</v>
      </c>
      <c r="EY16" s="9">
        <v>1.22</v>
      </c>
      <c r="EZ16" s="9">
        <v>0.92400000000000004</v>
      </c>
      <c r="FA16" s="9">
        <v>93.259</v>
      </c>
      <c r="FB16" s="9">
        <v>34.085000000000001</v>
      </c>
      <c r="FC16" s="9">
        <v>59.173999999999999</v>
      </c>
      <c r="FD16" s="9">
        <v>91.200999999999993</v>
      </c>
      <c r="FE16" s="9">
        <v>33.335999999999999</v>
      </c>
      <c r="FF16" s="9">
        <v>57.865000000000002</v>
      </c>
      <c r="FG16" s="9">
        <v>47.421999999999997</v>
      </c>
      <c r="FH16" s="9">
        <v>14.449</v>
      </c>
      <c r="FI16" s="9">
        <v>32.972999999999999</v>
      </c>
      <c r="FJ16" s="9">
        <v>43.779000000000003</v>
      </c>
      <c r="FK16" s="9">
        <v>18.887</v>
      </c>
      <c r="FL16" s="9">
        <v>24.891999999999999</v>
      </c>
      <c r="FM16" s="9">
        <v>2.0579999999999998</v>
      </c>
      <c r="FN16" s="9">
        <v>0.749</v>
      </c>
      <c r="FO16" s="9">
        <v>1.3089999999999999</v>
      </c>
      <c r="FP16" s="9">
        <v>84.665000000000006</v>
      </c>
      <c r="FQ16" s="9">
        <v>49.512999999999998</v>
      </c>
      <c r="FR16" s="9">
        <v>35.152999999999999</v>
      </c>
      <c r="FS16" s="9">
        <v>80.38</v>
      </c>
      <c r="FT16" s="9">
        <v>47.164999999999999</v>
      </c>
      <c r="FU16" s="9">
        <v>33.213999999999999</v>
      </c>
      <c r="FV16" s="9">
        <v>49.378</v>
      </c>
      <c r="FW16" s="9">
        <v>30.338000000000001</v>
      </c>
      <c r="FX16" s="9">
        <v>19.04</v>
      </c>
      <c r="FY16" s="9">
        <v>31.001999999999999</v>
      </c>
      <c r="FZ16" s="9">
        <v>16.827999999999999</v>
      </c>
      <c r="GA16" s="9">
        <v>14.173999999999999</v>
      </c>
      <c r="GB16" s="9">
        <v>4.2859999999999996</v>
      </c>
      <c r="GC16" s="9">
        <v>2.347</v>
      </c>
      <c r="GD16" s="9">
        <v>1.9379999999999999</v>
      </c>
      <c r="GE16" s="9">
        <v>153.49299999999999</v>
      </c>
      <c r="GF16" s="9">
        <v>56.399000000000001</v>
      </c>
      <c r="GG16" s="9">
        <v>97.093999999999994</v>
      </c>
      <c r="GH16" s="9">
        <v>148.51400000000001</v>
      </c>
      <c r="GI16" s="9">
        <v>54.302999999999997</v>
      </c>
      <c r="GJ16" s="9">
        <v>94.210999999999999</v>
      </c>
      <c r="GK16" s="9">
        <v>52.371000000000002</v>
      </c>
      <c r="GL16" s="9">
        <v>13.945</v>
      </c>
      <c r="GM16" s="9">
        <v>38.426000000000002</v>
      </c>
      <c r="GN16" s="9">
        <v>96.143000000000001</v>
      </c>
      <c r="GO16" s="9">
        <v>40.357999999999997</v>
      </c>
      <c r="GP16" s="9">
        <v>55.786000000000001</v>
      </c>
      <c r="GQ16" s="9">
        <v>4.9790000000000001</v>
      </c>
      <c r="GR16" s="9">
        <v>2.0960000000000001</v>
      </c>
      <c r="GS16" s="9">
        <v>2.883</v>
      </c>
      <c r="GT16" s="9">
        <v>164.39400000000001</v>
      </c>
      <c r="GU16" s="9">
        <v>72.31</v>
      </c>
      <c r="GV16" s="9">
        <v>92.084000000000003</v>
      </c>
      <c r="GW16" s="9">
        <v>160.05500000000001</v>
      </c>
      <c r="GX16" s="9">
        <v>70.927999999999997</v>
      </c>
      <c r="GY16" s="9">
        <v>89.126999999999995</v>
      </c>
      <c r="GZ16" s="9">
        <v>80.680000000000007</v>
      </c>
      <c r="HA16" s="9">
        <v>34.704999999999998</v>
      </c>
      <c r="HB16" s="9">
        <v>45.975000000000001</v>
      </c>
      <c r="HC16" s="9">
        <v>79.375</v>
      </c>
      <c r="HD16" s="9">
        <v>36.223999999999997</v>
      </c>
      <c r="HE16" s="9">
        <v>43.151000000000003</v>
      </c>
      <c r="HF16" s="9">
        <v>4.3390000000000004</v>
      </c>
      <c r="HG16" s="9">
        <v>1.381</v>
      </c>
      <c r="HH16" s="9">
        <v>2.9580000000000002</v>
      </c>
      <c r="HI16" s="9">
        <v>64.965000000000003</v>
      </c>
      <c r="HJ16" s="9">
        <v>32.262</v>
      </c>
      <c r="HK16" s="9">
        <v>32.701999999999998</v>
      </c>
      <c r="HL16" s="9">
        <v>61.959000000000003</v>
      </c>
      <c r="HM16" s="9">
        <v>29.652999999999999</v>
      </c>
      <c r="HN16" s="9">
        <v>32.307000000000002</v>
      </c>
      <c r="HO16" s="9">
        <v>38.633000000000003</v>
      </c>
      <c r="HP16" s="9">
        <v>18.495999999999999</v>
      </c>
      <c r="HQ16" s="9">
        <v>20.138000000000002</v>
      </c>
      <c r="HR16" s="9">
        <v>23.326000000000001</v>
      </c>
      <c r="HS16" s="9">
        <v>11.157</v>
      </c>
      <c r="HT16" s="9">
        <v>12.169</v>
      </c>
      <c r="HU16" s="9">
        <v>3.0049999999999999</v>
      </c>
      <c r="HV16" s="9">
        <v>2.61</v>
      </c>
      <c r="HW16" s="9">
        <v>0.39600000000000002</v>
      </c>
      <c r="HX16" s="9">
        <v>15.532999999999999</v>
      </c>
      <c r="HY16" s="9">
        <v>8.3699999999999992</v>
      </c>
      <c r="HZ16" s="9">
        <v>7.1630000000000003</v>
      </c>
      <c r="IA16" s="9">
        <v>14.526999999999999</v>
      </c>
      <c r="IB16" s="9">
        <v>8.0449999999999999</v>
      </c>
      <c r="IC16" s="9">
        <v>6.4820000000000002</v>
      </c>
      <c r="ID16" s="9">
        <v>11.121</v>
      </c>
      <c r="IE16" s="9">
        <v>4.8099999999999996</v>
      </c>
      <c r="IF16" s="9">
        <v>6.3109999999999999</v>
      </c>
      <c r="IG16" s="9">
        <v>3.4049999999999998</v>
      </c>
      <c r="IH16" s="9">
        <v>3.234</v>
      </c>
      <c r="II16" s="9">
        <v>0.17100000000000001</v>
      </c>
      <c r="IJ16" s="9">
        <v>1.006</v>
      </c>
      <c r="IK16" s="9">
        <v>0.32500000000000001</v>
      </c>
      <c r="IL16" s="9">
        <v>0.68100000000000005</v>
      </c>
      <c r="IM16" s="9">
        <v>405.99700000000001</v>
      </c>
      <c r="IN16" s="9">
        <v>141.22999999999999</v>
      </c>
      <c r="IO16" s="9">
        <v>264.76799999999997</v>
      </c>
      <c r="IP16" s="9">
        <v>368.77499999999998</v>
      </c>
      <c r="IQ16" s="9">
        <v>132.32300000000001</v>
      </c>
    </row>
    <row r="17" spans="1:251">
      <c r="A17" s="10">
        <v>44228</v>
      </c>
      <c r="B17" s="9">
        <v>50.19</v>
      </c>
      <c r="C17" s="9">
        <v>72.067999999999998</v>
      </c>
      <c r="D17" s="9">
        <v>14.510999999999999</v>
      </c>
      <c r="E17" s="9">
        <v>5.0960000000000001</v>
      </c>
      <c r="F17" s="9">
        <v>9.4160000000000004</v>
      </c>
      <c r="G17" s="9">
        <v>250.524</v>
      </c>
      <c r="H17" s="9">
        <v>138.173</v>
      </c>
      <c r="I17" s="9">
        <v>112.351</v>
      </c>
      <c r="J17" s="9">
        <v>234.697</v>
      </c>
      <c r="K17" s="9">
        <v>133.16399999999999</v>
      </c>
      <c r="L17" s="9">
        <v>101.533</v>
      </c>
      <c r="M17" s="9">
        <v>116.97499999999999</v>
      </c>
      <c r="N17" s="9">
        <v>68.661000000000001</v>
      </c>
      <c r="O17" s="9">
        <v>48.313000000000002</v>
      </c>
      <c r="P17" s="9">
        <v>117.72199999999999</v>
      </c>
      <c r="Q17" s="9">
        <v>64.501999999999995</v>
      </c>
      <c r="R17" s="9">
        <v>53.22</v>
      </c>
      <c r="S17" s="9">
        <v>15.827</v>
      </c>
      <c r="T17" s="9">
        <v>5.01</v>
      </c>
      <c r="U17" s="9">
        <v>10.818</v>
      </c>
      <c r="V17" s="9">
        <v>345.84800000000001</v>
      </c>
      <c r="W17" s="9">
        <v>113.991</v>
      </c>
      <c r="X17" s="9">
        <v>231.857</v>
      </c>
      <c r="Y17" s="9">
        <v>323.714</v>
      </c>
      <c r="Z17" s="9">
        <v>109.13800000000001</v>
      </c>
      <c r="AA17" s="9">
        <v>214.57599999999999</v>
      </c>
      <c r="AB17" s="9">
        <v>130.95500000000001</v>
      </c>
      <c r="AC17" s="9">
        <v>43.689</v>
      </c>
      <c r="AD17" s="9">
        <v>87.266999999999996</v>
      </c>
      <c r="AE17" s="9">
        <v>192.75800000000001</v>
      </c>
      <c r="AF17" s="9">
        <v>65.45</v>
      </c>
      <c r="AG17" s="9">
        <v>127.309</v>
      </c>
      <c r="AH17" s="9">
        <v>22.134</v>
      </c>
      <c r="AI17" s="9">
        <v>4.8520000000000003</v>
      </c>
      <c r="AJ17" s="9">
        <v>17.282</v>
      </c>
      <c r="AK17" s="9">
        <v>401.39499999999998</v>
      </c>
      <c r="AL17" s="9">
        <v>153.411</v>
      </c>
      <c r="AM17" s="9">
        <v>247.98400000000001</v>
      </c>
      <c r="AN17" s="9">
        <v>384.14299999999997</v>
      </c>
      <c r="AO17" s="9">
        <v>149.24700000000001</v>
      </c>
      <c r="AP17" s="9">
        <v>234.89599999999999</v>
      </c>
      <c r="AQ17" s="9">
        <v>187.73</v>
      </c>
      <c r="AR17" s="9">
        <v>78.507000000000005</v>
      </c>
      <c r="AS17" s="9">
        <v>109.223</v>
      </c>
      <c r="AT17" s="9">
        <v>196.41300000000001</v>
      </c>
      <c r="AU17" s="9">
        <v>70.739999999999995</v>
      </c>
      <c r="AV17" s="9">
        <v>125.673</v>
      </c>
      <c r="AW17" s="9">
        <v>17.251999999999999</v>
      </c>
      <c r="AX17" s="9">
        <v>4.1639999999999997</v>
      </c>
      <c r="AY17" s="9">
        <v>13.087999999999999</v>
      </c>
      <c r="AZ17" s="9">
        <v>162.536</v>
      </c>
      <c r="BA17" s="9">
        <v>78.484999999999999</v>
      </c>
      <c r="BB17" s="9">
        <v>84.052000000000007</v>
      </c>
      <c r="BC17" s="9">
        <v>154.34399999999999</v>
      </c>
      <c r="BD17" s="9">
        <v>75.447000000000003</v>
      </c>
      <c r="BE17" s="9">
        <v>78.897000000000006</v>
      </c>
      <c r="BF17" s="9">
        <v>95.144999999999996</v>
      </c>
      <c r="BG17" s="9">
        <v>44.780999999999999</v>
      </c>
      <c r="BH17" s="9">
        <v>50.363999999999997</v>
      </c>
      <c r="BI17" s="9">
        <v>59.198999999999998</v>
      </c>
      <c r="BJ17" s="9">
        <v>30.666</v>
      </c>
      <c r="BK17" s="9">
        <v>28.533000000000001</v>
      </c>
      <c r="BL17" s="9">
        <v>8.1920000000000002</v>
      </c>
      <c r="BM17" s="9">
        <v>3.0369999999999999</v>
      </c>
      <c r="BN17" s="9">
        <v>5.1550000000000002</v>
      </c>
      <c r="BO17" s="9">
        <v>61.551000000000002</v>
      </c>
      <c r="BP17" s="9">
        <v>34.097000000000001</v>
      </c>
      <c r="BQ17" s="9">
        <v>27.454000000000001</v>
      </c>
      <c r="BR17" s="9">
        <v>57.048999999999999</v>
      </c>
      <c r="BS17" s="9">
        <v>32.75</v>
      </c>
      <c r="BT17" s="9">
        <v>24.3</v>
      </c>
      <c r="BU17" s="9">
        <v>36.433</v>
      </c>
      <c r="BV17" s="9">
        <v>20.091999999999999</v>
      </c>
      <c r="BW17" s="9">
        <v>16.341999999999999</v>
      </c>
      <c r="BX17" s="9">
        <v>20.616</v>
      </c>
      <c r="BY17" s="9">
        <v>12.657999999999999</v>
      </c>
      <c r="BZ17" s="9">
        <v>7.9580000000000002</v>
      </c>
      <c r="CA17" s="9">
        <v>4.5010000000000003</v>
      </c>
      <c r="CB17" s="9">
        <v>1.347</v>
      </c>
      <c r="CC17" s="9">
        <v>3.1549999999999998</v>
      </c>
      <c r="CD17" s="9">
        <v>325.02800000000002</v>
      </c>
      <c r="CE17" s="9">
        <v>147.68299999999999</v>
      </c>
      <c r="CF17" s="9">
        <v>177.34399999999999</v>
      </c>
      <c r="CG17" s="9">
        <v>316.798</v>
      </c>
      <c r="CH17" s="9">
        <v>143.851</v>
      </c>
      <c r="CI17" s="9">
        <v>172.947</v>
      </c>
      <c r="CJ17" s="9">
        <v>148.57599999999999</v>
      </c>
      <c r="CK17" s="9">
        <v>71.658000000000001</v>
      </c>
      <c r="CL17" s="9">
        <v>76.918000000000006</v>
      </c>
      <c r="CM17" s="9">
        <v>168.22200000000001</v>
      </c>
      <c r="CN17" s="9">
        <v>72.192999999999998</v>
      </c>
      <c r="CO17" s="9">
        <v>96.028999999999996</v>
      </c>
      <c r="CP17" s="9">
        <v>8.2289999999999992</v>
      </c>
      <c r="CQ17" s="9">
        <v>3.8319999999999999</v>
      </c>
      <c r="CR17" s="9">
        <v>4.3970000000000002</v>
      </c>
      <c r="CS17" s="9">
        <v>315.96800000000002</v>
      </c>
      <c r="CT17" s="9">
        <v>141.24600000000001</v>
      </c>
      <c r="CU17" s="9">
        <v>174.72200000000001</v>
      </c>
      <c r="CV17" s="9">
        <v>308.77100000000002</v>
      </c>
      <c r="CW17" s="9">
        <v>137.745</v>
      </c>
      <c r="CX17" s="9">
        <v>171.02699999999999</v>
      </c>
      <c r="CY17" s="9">
        <v>143.73599999999999</v>
      </c>
      <c r="CZ17" s="9">
        <v>68.015000000000001</v>
      </c>
      <c r="DA17" s="9">
        <v>75.721000000000004</v>
      </c>
      <c r="DB17" s="9">
        <v>165.036</v>
      </c>
      <c r="DC17" s="9">
        <v>69.73</v>
      </c>
      <c r="DD17" s="9">
        <v>95.305999999999997</v>
      </c>
      <c r="DE17" s="9">
        <v>7.1970000000000001</v>
      </c>
      <c r="DF17" s="9">
        <v>3.5019999999999998</v>
      </c>
      <c r="DG17" s="9">
        <v>3.6949999999999998</v>
      </c>
      <c r="DH17" s="9">
        <v>9.06</v>
      </c>
      <c r="DI17" s="9">
        <v>6.4370000000000003</v>
      </c>
      <c r="DJ17" s="9">
        <v>2.6230000000000002</v>
      </c>
      <c r="DK17" s="9">
        <v>8.0269999999999992</v>
      </c>
      <c r="DL17" s="9">
        <v>6.1059999999999999</v>
      </c>
      <c r="DM17" s="9">
        <v>1.921</v>
      </c>
      <c r="DN17" s="9">
        <v>4.8410000000000002</v>
      </c>
      <c r="DO17" s="9">
        <v>3.6429999999999998</v>
      </c>
      <c r="DP17" s="9">
        <v>1.1970000000000001</v>
      </c>
      <c r="DQ17" s="9">
        <v>3.1859999999999999</v>
      </c>
      <c r="DR17" s="9">
        <v>2.4630000000000001</v>
      </c>
      <c r="DS17" s="9">
        <v>0.72299999999999998</v>
      </c>
      <c r="DT17" s="9">
        <v>1.0329999999999999</v>
      </c>
      <c r="DU17" s="9">
        <v>0.33100000000000002</v>
      </c>
      <c r="DV17" s="9">
        <v>0.70199999999999996</v>
      </c>
      <c r="DW17" s="9">
        <v>141.59100000000001</v>
      </c>
      <c r="DX17" s="9">
        <v>54.506999999999998</v>
      </c>
      <c r="DY17" s="9">
        <v>87.084000000000003</v>
      </c>
      <c r="DZ17" s="9">
        <v>136.58000000000001</v>
      </c>
      <c r="EA17" s="9">
        <v>53.06</v>
      </c>
      <c r="EB17" s="9">
        <v>83.52</v>
      </c>
      <c r="EC17" s="9">
        <v>54.393999999999998</v>
      </c>
      <c r="ED17" s="9">
        <v>23.187999999999999</v>
      </c>
      <c r="EE17" s="9">
        <v>31.207000000000001</v>
      </c>
      <c r="EF17" s="9">
        <v>82.185000000000002</v>
      </c>
      <c r="EG17" s="9">
        <v>29.872</v>
      </c>
      <c r="EH17" s="9">
        <v>52.313000000000002</v>
      </c>
      <c r="EI17" s="9">
        <v>5.0119999999999996</v>
      </c>
      <c r="EJ17" s="9">
        <v>1.448</v>
      </c>
      <c r="EK17" s="9">
        <v>3.5640000000000001</v>
      </c>
      <c r="EL17" s="9">
        <v>41.57</v>
      </c>
      <c r="EM17" s="9">
        <v>19.239999999999998</v>
      </c>
      <c r="EN17" s="9">
        <v>22.33</v>
      </c>
      <c r="EO17" s="9">
        <v>41.482999999999997</v>
      </c>
      <c r="EP17" s="9">
        <v>19.239999999999998</v>
      </c>
      <c r="EQ17" s="9">
        <v>22.242999999999999</v>
      </c>
      <c r="ER17" s="9">
        <v>24.47</v>
      </c>
      <c r="ES17" s="9">
        <v>11.256</v>
      </c>
      <c r="ET17" s="9">
        <v>13.214</v>
      </c>
      <c r="EU17" s="9">
        <v>17.013000000000002</v>
      </c>
      <c r="EV17" s="9">
        <v>7.9850000000000003</v>
      </c>
      <c r="EW17" s="9">
        <v>9.0280000000000005</v>
      </c>
      <c r="EX17" s="9">
        <v>8.6999999999999994E-2</v>
      </c>
      <c r="EY17" s="9">
        <v>0</v>
      </c>
      <c r="EZ17" s="9">
        <v>8.6999999999999994E-2</v>
      </c>
      <c r="FA17" s="9">
        <v>80.656999999999996</v>
      </c>
      <c r="FB17" s="9">
        <v>39.722999999999999</v>
      </c>
      <c r="FC17" s="9">
        <v>40.933999999999997</v>
      </c>
      <c r="FD17" s="9">
        <v>78.698999999999998</v>
      </c>
      <c r="FE17" s="9">
        <v>38.511000000000003</v>
      </c>
      <c r="FF17" s="9">
        <v>40.188000000000002</v>
      </c>
      <c r="FG17" s="9">
        <v>37.131</v>
      </c>
      <c r="FH17" s="9">
        <v>19.853999999999999</v>
      </c>
      <c r="FI17" s="9">
        <v>17.277000000000001</v>
      </c>
      <c r="FJ17" s="9">
        <v>41.567999999999998</v>
      </c>
      <c r="FK17" s="9">
        <v>18.655999999999999</v>
      </c>
      <c r="FL17" s="9">
        <v>22.911000000000001</v>
      </c>
      <c r="FM17" s="9">
        <v>1.958</v>
      </c>
      <c r="FN17" s="9">
        <v>1.212</v>
      </c>
      <c r="FO17" s="9">
        <v>0.746</v>
      </c>
      <c r="FP17" s="9">
        <v>61.209000000000003</v>
      </c>
      <c r="FQ17" s="9">
        <v>34.213000000000001</v>
      </c>
      <c r="FR17" s="9">
        <v>26.995999999999999</v>
      </c>
      <c r="FS17" s="9">
        <v>60.036999999999999</v>
      </c>
      <c r="FT17" s="9">
        <v>33.04</v>
      </c>
      <c r="FU17" s="9">
        <v>26.995999999999999</v>
      </c>
      <c r="FV17" s="9">
        <v>32.58</v>
      </c>
      <c r="FW17" s="9">
        <v>17.36</v>
      </c>
      <c r="FX17" s="9">
        <v>15.22</v>
      </c>
      <c r="FY17" s="9">
        <v>27.456</v>
      </c>
      <c r="FZ17" s="9">
        <v>15.68</v>
      </c>
      <c r="GA17" s="9">
        <v>11.776</v>
      </c>
      <c r="GB17" s="9">
        <v>1.1719999999999999</v>
      </c>
      <c r="GC17" s="9">
        <v>1.1719999999999999</v>
      </c>
      <c r="GD17" s="9">
        <v>0</v>
      </c>
      <c r="GE17" s="9">
        <v>126.90300000000001</v>
      </c>
      <c r="GF17" s="9">
        <v>51.481999999999999</v>
      </c>
      <c r="GG17" s="9">
        <v>75.421000000000006</v>
      </c>
      <c r="GH17" s="9">
        <v>121.663</v>
      </c>
      <c r="GI17" s="9">
        <v>49.683999999999997</v>
      </c>
      <c r="GJ17" s="9">
        <v>71.978999999999999</v>
      </c>
      <c r="GK17" s="9">
        <v>47.615000000000002</v>
      </c>
      <c r="GL17" s="9">
        <v>20.756</v>
      </c>
      <c r="GM17" s="9">
        <v>26.859000000000002</v>
      </c>
      <c r="GN17" s="9">
        <v>74.048000000000002</v>
      </c>
      <c r="GO17" s="9">
        <v>28.928000000000001</v>
      </c>
      <c r="GP17" s="9">
        <v>45.12</v>
      </c>
      <c r="GQ17" s="9">
        <v>5.24</v>
      </c>
      <c r="GR17" s="9">
        <v>1.798</v>
      </c>
      <c r="GS17" s="9">
        <v>3.4420000000000002</v>
      </c>
      <c r="GT17" s="9">
        <v>130.804</v>
      </c>
      <c r="GU17" s="9">
        <v>63.095999999999997</v>
      </c>
      <c r="GV17" s="9">
        <v>67.707999999999998</v>
      </c>
      <c r="GW17" s="9">
        <v>130.35400000000001</v>
      </c>
      <c r="GX17" s="9">
        <v>62.854999999999997</v>
      </c>
      <c r="GY17" s="9">
        <v>67.498999999999995</v>
      </c>
      <c r="GZ17" s="9">
        <v>58.625</v>
      </c>
      <c r="HA17" s="9">
        <v>29.45</v>
      </c>
      <c r="HB17" s="9">
        <v>29.175000000000001</v>
      </c>
      <c r="HC17" s="9">
        <v>71.728999999999999</v>
      </c>
      <c r="HD17" s="9">
        <v>33.405000000000001</v>
      </c>
      <c r="HE17" s="9">
        <v>38.323999999999998</v>
      </c>
      <c r="HF17" s="9">
        <v>0.45</v>
      </c>
      <c r="HG17" s="9">
        <v>0.24099999999999999</v>
      </c>
      <c r="HH17" s="9">
        <v>0.20899999999999999</v>
      </c>
      <c r="HI17" s="9">
        <v>46.835000000000001</v>
      </c>
      <c r="HJ17" s="9">
        <v>23.175000000000001</v>
      </c>
      <c r="HK17" s="9">
        <v>23.66</v>
      </c>
      <c r="HL17" s="9">
        <v>45.094999999999999</v>
      </c>
      <c r="HM17" s="9">
        <v>22.181000000000001</v>
      </c>
      <c r="HN17" s="9">
        <v>22.914000000000001</v>
      </c>
      <c r="HO17" s="9">
        <v>28.481999999999999</v>
      </c>
      <c r="HP17" s="9">
        <v>14.646000000000001</v>
      </c>
      <c r="HQ17" s="9">
        <v>13.836</v>
      </c>
      <c r="HR17" s="9">
        <v>16.613</v>
      </c>
      <c r="HS17" s="9">
        <v>7.5350000000000001</v>
      </c>
      <c r="HT17" s="9">
        <v>9.077</v>
      </c>
      <c r="HU17" s="9">
        <v>1.74</v>
      </c>
      <c r="HV17" s="9">
        <v>0.99399999999999999</v>
      </c>
      <c r="HW17" s="9">
        <v>0.746</v>
      </c>
      <c r="HX17" s="9">
        <v>20.486000000000001</v>
      </c>
      <c r="HY17" s="9">
        <v>9.93</v>
      </c>
      <c r="HZ17" s="9">
        <v>10.555</v>
      </c>
      <c r="IA17" s="9">
        <v>19.686</v>
      </c>
      <c r="IB17" s="9">
        <v>9.1310000000000002</v>
      </c>
      <c r="IC17" s="9">
        <v>10.555</v>
      </c>
      <c r="ID17" s="9">
        <v>13.853999999999999</v>
      </c>
      <c r="IE17" s="9">
        <v>6.8070000000000004</v>
      </c>
      <c r="IF17" s="9">
        <v>7.048</v>
      </c>
      <c r="IG17" s="9">
        <v>5.8319999999999999</v>
      </c>
      <c r="IH17" s="9">
        <v>2.3239999999999998</v>
      </c>
      <c r="II17" s="9">
        <v>3.508</v>
      </c>
      <c r="IJ17" s="9">
        <v>0.79900000000000004</v>
      </c>
      <c r="IK17" s="9">
        <v>0.79900000000000004</v>
      </c>
      <c r="IL17" s="9">
        <v>0</v>
      </c>
      <c r="IM17" s="9">
        <v>376.29199999999997</v>
      </c>
      <c r="IN17" s="9">
        <v>131.489</v>
      </c>
      <c r="IO17" s="9">
        <v>244.803</v>
      </c>
      <c r="IP17" s="9">
        <v>347.08699999999999</v>
      </c>
      <c r="IQ17" s="9">
        <v>126.8</v>
      </c>
    </row>
    <row r="18" spans="1:251">
      <c r="A18" s="10">
        <v>44593</v>
      </c>
      <c r="B18" s="9">
        <v>40.354999999999997</v>
      </c>
      <c r="C18" s="9">
        <v>59.472999999999999</v>
      </c>
      <c r="D18" s="9">
        <v>15.044</v>
      </c>
      <c r="E18" s="9">
        <v>6.8719999999999999</v>
      </c>
      <c r="F18" s="9">
        <v>8.1720000000000006</v>
      </c>
      <c r="G18" s="9">
        <v>186.68100000000001</v>
      </c>
      <c r="H18" s="9">
        <v>100.898</v>
      </c>
      <c r="I18" s="9">
        <v>85.784000000000006</v>
      </c>
      <c r="J18" s="9">
        <v>172.172</v>
      </c>
      <c r="K18" s="9">
        <v>91.203000000000003</v>
      </c>
      <c r="L18" s="9">
        <v>80.97</v>
      </c>
      <c r="M18" s="9">
        <v>71.808999999999997</v>
      </c>
      <c r="N18" s="9">
        <v>38.795000000000002</v>
      </c>
      <c r="O18" s="9">
        <v>33.014000000000003</v>
      </c>
      <c r="P18" s="9">
        <v>100.363</v>
      </c>
      <c r="Q18" s="9">
        <v>52.406999999999996</v>
      </c>
      <c r="R18" s="9">
        <v>47.954999999999998</v>
      </c>
      <c r="S18" s="9">
        <v>14.509</v>
      </c>
      <c r="T18" s="9">
        <v>9.6950000000000003</v>
      </c>
      <c r="U18" s="9">
        <v>4.8140000000000001</v>
      </c>
      <c r="V18" s="9">
        <v>332.12200000000001</v>
      </c>
      <c r="W18" s="9">
        <v>107.64</v>
      </c>
      <c r="X18" s="9">
        <v>224.48099999999999</v>
      </c>
      <c r="Y18" s="9">
        <v>301.85899999999998</v>
      </c>
      <c r="Z18" s="9">
        <v>99.953999999999994</v>
      </c>
      <c r="AA18" s="9">
        <v>201.904</v>
      </c>
      <c r="AB18" s="9">
        <v>115.599</v>
      </c>
      <c r="AC18" s="9">
        <v>39.991999999999997</v>
      </c>
      <c r="AD18" s="9">
        <v>75.608000000000004</v>
      </c>
      <c r="AE18" s="9">
        <v>186.25899999999999</v>
      </c>
      <c r="AF18" s="9">
        <v>59.963000000000001</v>
      </c>
      <c r="AG18" s="9">
        <v>126.297</v>
      </c>
      <c r="AH18" s="9">
        <v>30.263000000000002</v>
      </c>
      <c r="AI18" s="9">
        <v>7.6859999999999999</v>
      </c>
      <c r="AJ18" s="9">
        <v>22.577000000000002</v>
      </c>
      <c r="AK18" s="9">
        <v>352.85199999999998</v>
      </c>
      <c r="AL18" s="9">
        <v>143.066</v>
      </c>
      <c r="AM18" s="9">
        <v>209.786</v>
      </c>
      <c r="AN18" s="9">
        <v>327.22800000000001</v>
      </c>
      <c r="AO18" s="9">
        <v>134.02500000000001</v>
      </c>
      <c r="AP18" s="9">
        <v>193.203</v>
      </c>
      <c r="AQ18" s="9">
        <v>149.715</v>
      </c>
      <c r="AR18" s="9">
        <v>61.206000000000003</v>
      </c>
      <c r="AS18" s="9">
        <v>88.509</v>
      </c>
      <c r="AT18" s="9">
        <v>177.51300000000001</v>
      </c>
      <c r="AU18" s="9">
        <v>72.819000000000003</v>
      </c>
      <c r="AV18" s="9">
        <v>104.694</v>
      </c>
      <c r="AW18" s="9">
        <v>25.625</v>
      </c>
      <c r="AX18" s="9">
        <v>9.0410000000000004</v>
      </c>
      <c r="AY18" s="9">
        <v>16.584</v>
      </c>
      <c r="AZ18" s="9">
        <v>114.483</v>
      </c>
      <c r="BA18" s="9">
        <v>55.472000000000001</v>
      </c>
      <c r="BB18" s="9">
        <v>59.011000000000003</v>
      </c>
      <c r="BC18" s="9">
        <v>102.691</v>
      </c>
      <c r="BD18" s="9">
        <v>49.661000000000001</v>
      </c>
      <c r="BE18" s="9">
        <v>53.030999999999999</v>
      </c>
      <c r="BF18" s="9">
        <v>58.999000000000002</v>
      </c>
      <c r="BG18" s="9">
        <v>29.050999999999998</v>
      </c>
      <c r="BH18" s="9">
        <v>29.948</v>
      </c>
      <c r="BI18" s="9">
        <v>43.692999999999998</v>
      </c>
      <c r="BJ18" s="9">
        <v>20.61</v>
      </c>
      <c r="BK18" s="9">
        <v>23.082999999999998</v>
      </c>
      <c r="BL18" s="9">
        <v>11.792</v>
      </c>
      <c r="BM18" s="9">
        <v>5.8120000000000003</v>
      </c>
      <c r="BN18" s="9">
        <v>5.98</v>
      </c>
      <c r="BO18" s="9">
        <v>43.552</v>
      </c>
      <c r="BP18" s="9">
        <v>25.844000000000001</v>
      </c>
      <c r="BQ18" s="9">
        <v>17.707999999999998</v>
      </c>
      <c r="BR18" s="9">
        <v>39.31</v>
      </c>
      <c r="BS18" s="9">
        <v>22.385999999999999</v>
      </c>
      <c r="BT18" s="9">
        <v>16.923999999999999</v>
      </c>
      <c r="BU18" s="9">
        <v>25.335000000000001</v>
      </c>
      <c r="BV18" s="9">
        <v>14.853999999999999</v>
      </c>
      <c r="BW18" s="9">
        <v>10.481</v>
      </c>
      <c r="BX18" s="9">
        <v>13.974</v>
      </c>
      <c r="BY18" s="9">
        <v>7.5309999999999997</v>
      </c>
      <c r="BZ18" s="9">
        <v>6.4429999999999996</v>
      </c>
      <c r="CA18" s="9">
        <v>4.242</v>
      </c>
      <c r="CB18" s="9">
        <v>3.4580000000000002</v>
      </c>
      <c r="CC18" s="9">
        <v>0.78400000000000003</v>
      </c>
      <c r="CD18" s="9">
        <v>303.74400000000003</v>
      </c>
      <c r="CE18" s="9">
        <v>137.73699999999999</v>
      </c>
      <c r="CF18" s="9">
        <v>166.00700000000001</v>
      </c>
      <c r="CG18" s="9">
        <v>287.31700000000001</v>
      </c>
      <c r="CH18" s="9">
        <v>130.72200000000001</v>
      </c>
      <c r="CI18" s="9">
        <v>156.595</v>
      </c>
      <c r="CJ18" s="9">
        <v>129.78899999999999</v>
      </c>
      <c r="CK18" s="9">
        <v>59.459000000000003</v>
      </c>
      <c r="CL18" s="9">
        <v>70.33</v>
      </c>
      <c r="CM18" s="9">
        <v>157.52699999999999</v>
      </c>
      <c r="CN18" s="9">
        <v>71.263000000000005</v>
      </c>
      <c r="CO18" s="9">
        <v>86.265000000000001</v>
      </c>
      <c r="CP18" s="9">
        <v>16.427</v>
      </c>
      <c r="CQ18" s="9">
        <v>7.0149999999999997</v>
      </c>
      <c r="CR18" s="9">
        <v>9.4120000000000008</v>
      </c>
      <c r="CS18" s="9">
        <v>291.43200000000002</v>
      </c>
      <c r="CT18" s="9">
        <v>132.227</v>
      </c>
      <c r="CU18" s="9">
        <v>159.20500000000001</v>
      </c>
      <c r="CV18" s="9">
        <v>276.69099999999997</v>
      </c>
      <c r="CW18" s="9">
        <v>125.774</v>
      </c>
      <c r="CX18" s="9">
        <v>150.917</v>
      </c>
      <c r="CY18" s="9">
        <v>123.15</v>
      </c>
      <c r="CZ18" s="9">
        <v>56.841999999999999</v>
      </c>
      <c r="DA18" s="9">
        <v>66.308000000000007</v>
      </c>
      <c r="DB18" s="9">
        <v>153.54</v>
      </c>
      <c r="DC18" s="9">
        <v>68.932000000000002</v>
      </c>
      <c r="DD18" s="9">
        <v>84.608999999999995</v>
      </c>
      <c r="DE18" s="9">
        <v>14.742000000000001</v>
      </c>
      <c r="DF18" s="9">
        <v>6.4530000000000003</v>
      </c>
      <c r="DG18" s="9">
        <v>8.2889999999999997</v>
      </c>
      <c r="DH18" s="9">
        <v>12.311999999999999</v>
      </c>
      <c r="DI18" s="9">
        <v>5.51</v>
      </c>
      <c r="DJ18" s="9">
        <v>6.8019999999999996</v>
      </c>
      <c r="DK18" s="9">
        <v>10.625999999999999</v>
      </c>
      <c r="DL18" s="9">
        <v>4.9470000000000001</v>
      </c>
      <c r="DM18" s="9">
        <v>5.6790000000000003</v>
      </c>
      <c r="DN18" s="9">
        <v>6.6390000000000002</v>
      </c>
      <c r="DO18" s="9">
        <v>2.617</v>
      </c>
      <c r="DP18" s="9">
        <v>4.0229999999999997</v>
      </c>
      <c r="DQ18" s="9">
        <v>3.9870000000000001</v>
      </c>
      <c r="DR18" s="9">
        <v>2.331</v>
      </c>
      <c r="DS18" s="9">
        <v>1.6559999999999999</v>
      </c>
      <c r="DT18" s="9">
        <v>1.6850000000000001</v>
      </c>
      <c r="DU18" s="9">
        <v>0.56200000000000006</v>
      </c>
      <c r="DV18" s="9">
        <v>1.123</v>
      </c>
      <c r="DW18" s="9">
        <v>140.209</v>
      </c>
      <c r="DX18" s="9">
        <v>57.537999999999997</v>
      </c>
      <c r="DY18" s="9">
        <v>82.671000000000006</v>
      </c>
      <c r="DZ18" s="9">
        <v>128.84399999999999</v>
      </c>
      <c r="EA18" s="9">
        <v>53.366</v>
      </c>
      <c r="EB18" s="9">
        <v>75.477999999999994</v>
      </c>
      <c r="EC18" s="9">
        <v>52.808</v>
      </c>
      <c r="ED18" s="9">
        <v>21.963000000000001</v>
      </c>
      <c r="EE18" s="9">
        <v>30.844999999999999</v>
      </c>
      <c r="EF18" s="9">
        <v>76.036000000000001</v>
      </c>
      <c r="EG18" s="9">
        <v>31.402999999999999</v>
      </c>
      <c r="EH18" s="9">
        <v>44.634</v>
      </c>
      <c r="EI18" s="9">
        <v>11.365</v>
      </c>
      <c r="EJ18" s="9">
        <v>4.173</v>
      </c>
      <c r="EK18" s="9">
        <v>7.1929999999999996</v>
      </c>
      <c r="EL18" s="9">
        <v>50.122999999999998</v>
      </c>
      <c r="EM18" s="9">
        <v>16.928000000000001</v>
      </c>
      <c r="EN18" s="9">
        <v>33.195</v>
      </c>
      <c r="EO18" s="9">
        <v>48.091999999999999</v>
      </c>
      <c r="EP18" s="9">
        <v>16.928000000000001</v>
      </c>
      <c r="EQ18" s="9">
        <v>31.164999999999999</v>
      </c>
      <c r="ER18" s="9">
        <v>22.940999999999999</v>
      </c>
      <c r="ES18" s="9">
        <v>7.9139999999999997</v>
      </c>
      <c r="ET18" s="9">
        <v>15.026999999999999</v>
      </c>
      <c r="EU18" s="9">
        <v>25.151</v>
      </c>
      <c r="EV18" s="9">
        <v>9.0129999999999999</v>
      </c>
      <c r="EW18" s="9">
        <v>16.138000000000002</v>
      </c>
      <c r="EX18" s="9">
        <v>2.0299999999999998</v>
      </c>
      <c r="EY18" s="9">
        <v>0</v>
      </c>
      <c r="EZ18" s="9">
        <v>2.0299999999999998</v>
      </c>
      <c r="FA18" s="9">
        <v>59.947000000000003</v>
      </c>
      <c r="FB18" s="9">
        <v>32.756</v>
      </c>
      <c r="FC18" s="9">
        <v>27.190999999999999</v>
      </c>
      <c r="FD18" s="9">
        <v>59.161000000000001</v>
      </c>
      <c r="FE18" s="9">
        <v>32.158999999999999</v>
      </c>
      <c r="FF18" s="9">
        <v>27.001999999999999</v>
      </c>
      <c r="FG18" s="9">
        <v>32.316000000000003</v>
      </c>
      <c r="FH18" s="9">
        <v>18.734000000000002</v>
      </c>
      <c r="FI18" s="9">
        <v>13.582000000000001</v>
      </c>
      <c r="FJ18" s="9">
        <v>26.844999999999999</v>
      </c>
      <c r="FK18" s="9">
        <v>13.425000000000001</v>
      </c>
      <c r="FL18" s="9">
        <v>13.42</v>
      </c>
      <c r="FM18" s="9">
        <v>0.78600000000000003</v>
      </c>
      <c r="FN18" s="9">
        <v>0.59699999999999998</v>
      </c>
      <c r="FO18" s="9">
        <v>0.189</v>
      </c>
      <c r="FP18" s="9">
        <v>53.465000000000003</v>
      </c>
      <c r="FQ18" s="9">
        <v>30.515000000000001</v>
      </c>
      <c r="FR18" s="9">
        <v>22.951000000000001</v>
      </c>
      <c r="FS18" s="9">
        <v>51.219000000000001</v>
      </c>
      <c r="FT18" s="9">
        <v>28.268999999999998</v>
      </c>
      <c r="FU18" s="9">
        <v>22.951000000000001</v>
      </c>
      <c r="FV18" s="9">
        <v>21.725000000000001</v>
      </c>
      <c r="FW18" s="9">
        <v>10.847</v>
      </c>
      <c r="FX18" s="9">
        <v>10.877000000000001</v>
      </c>
      <c r="FY18" s="9">
        <v>29.495000000000001</v>
      </c>
      <c r="FZ18" s="9">
        <v>17.420999999999999</v>
      </c>
      <c r="GA18" s="9">
        <v>12.074</v>
      </c>
      <c r="GB18" s="9">
        <v>2.246</v>
      </c>
      <c r="GC18" s="9">
        <v>2.246</v>
      </c>
      <c r="GD18" s="9">
        <v>0</v>
      </c>
      <c r="GE18" s="9">
        <v>128.32400000000001</v>
      </c>
      <c r="GF18" s="9">
        <v>49.963999999999999</v>
      </c>
      <c r="GG18" s="9">
        <v>78.36</v>
      </c>
      <c r="GH18" s="9">
        <v>117.26900000000001</v>
      </c>
      <c r="GI18" s="9">
        <v>47.588000000000001</v>
      </c>
      <c r="GJ18" s="9">
        <v>69.680999999999997</v>
      </c>
      <c r="GK18" s="9">
        <v>40.372</v>
      </c>
      <c r="GL18" s="9">
        <v>16.434000000000001</v>
      </c>
      <c r="GM18" s="9">
        <v>23.937999999999999</v>
      </c>
      <c r="GN18" s="9">
        <v>76.897999999999996</v>
      </c>
      <c r="GO18" s="9">
        <v>31.154</v>
      </c>
      <c r="GP18" s="9">
        <v>45.743000000000002</v>
      </c>
      <c r="GQ18" s="9">
        <v>11.055</v>
      </c>
      <c r="GR18" s="9">
        <v>2.3759999999999999</v>
      </c>
      <c r="GS18" s="9">
        <v>8.6790000000000003</v>
      </c>
      <c r="GT18" s="9">
        <v>121.569</v>
      </c>
      <c r="GU18" s="9">
        <v>55.557000000000002</v>
      </c>
      <c r="GV18" s="9">
        <v>66.013000000000005</v>
      </c>
      <c r="GW18" s="9">
        <v>118.217</v>
      </c>
      <c r="GX18" s="9">
        <v>52.747999999999998</v>
      </c>
      <c r="GY18" s="9">
        <v>65.468999999999994</v>
      </c>
      <c r="GZ18" s="9">
        <v>60.09</v>
      </c>
      <c r="HA18" s="9">
        <v>25.899000000000001</v>
      </c>
      <c r="HB18" s="9">
        <v>34.191000000000003</v>
      </c>
      <c r="HC18" s="9">
        <v>58.127000000000002</v>
      </c>
      <c r="HD18" s="9">
        <v>26.849</v>
      </c>
      <c r="HE18" s="9">
        <v>31.277999999999999</v>
      </c>
      <c r="HF18" s="9">
        <v>3.3519999999999999</v>
      </c>
      <c r="HG18" s="9">
        <v>2.8090000000000002</v>
      </c>
      <c r="HH18" s="9">
        <v>0.54400000000000004</v>
      </c>
      <c r="HI18" s="9">
        <v>36.084000000000003</v>
      </c>
      <c r="HJ18" s="9">
        <v>20.03</v>
      </c>
      <c r="HK18" s="9">
        <v>16.053999999999998</v>
      </c>
      <c r="HL18" s="9">
        <v>35.298000000000002</v>
      </c>
      <c r="HM18" s="9">
        <v>19.433</v>
      </c>
      <c r="HN18" s="9">
        <v>15.865</v>
      </c>
      <c r="HO18" s="9">
        <v>18.838000000000001</v>
      </c>
      <c r="HP18" s="9">
        <v>10.215999999999999</v>
      </c>
      <c r="HQ18" s="9">
        <v>8.6229999999999993</v>
      </c>
      <c r="HR18" s="9">
        <v>16.46</v>
      </c>
      <c r="HS18" s="9">
        <v>9.218</v>
      </c>
      <c r="HT18" s="9">
        <v>7.2430000000000003</v>
      </c>
      <c r="HU18" s="9">
        <v>0.78600000000000003</v>
      </c>
      <c r="HV18" s="9">
        <v>0.59699999999999998</v>
      </c>
      <c r="HW18" s="9">
        <v>0.189</v>
      </c>
      <c r="HX18" s="9">
        <v>17.765999999999998</v>
      </c>
      <c r="HY18" s="9">
        <v>12.186</v>
      </c>
      <c r="HZ18" s="9">
        <v>5.58</v>
      </c>
      <c r="IA18" s="9">
        <v>16.532</v>
      </c>
      <c r="IB18" s="9">
        <v>10.952</v>
      </c>
      <c r="IC18" s="9">
        <v>5.58</v>
      </c>
      <c r="ID18" s="9">
        <v>10.489000000000001</v>
      </c>
      <c r="IE18" s="9">
        <v>6.91</v>
      </c>
      <c r="IF18" s="9">
        <v>3.5790000000000002</v>
      </c>
      <c r="IG18" s="9">
        <v>6.0430000000000001</v>
      </c>
      <c r="IH18" s="9">
        <v>4.0419999999999998</v>
      </c>
      <c r="II18" s="9">
        <v>2.0009999999999999</v>
      </c>
      <c r="IJ18" s="9">
        <v>1.234</v>
      </c>
      <c r="IK18" s="9">
        <v>1.234</v>
      </c>
      <c r="IL18" s="9">
        <v>0</v>
      </c>
      <c r="IM18" s="9">
        <v>328.26400000000001</v>
      </c>
      <c r="IN18" s="9">
        <v>120.521</v>
      </c>
      <c r="IO18" s="9">
        <v>207.74299999999999</v>
      </c>
      <c r="IP18" s="9">
        <v>287.21699999999998</v>
      </c>
      <c r="IQ18" s="9">
        <v>106.999</v>
      </c>
    </row>
    <row r="19" spans="1:251">
      <c r="A19" s="10">
        <v>44958</v>
      </c>
      <c r="B19" s="9">
        <v>40.713999999999999</v>
      </c>
      <c r="C19" s="9">
        <v>59.686</v>
      </c>
      <c r="D19" s="9">
        <v>18.568000000000001</v>
      </c>
      <c r="E19" s="9">
        <v>3.6080000000000001</v>
      </c>
      <c r="F19" s="9">
        <v>14.96</v>
      </c>
      <c r="G19" s="9">
        <v>174.63300000000001</v>
      </c>
      <c r="H19" s="9">
        <v>87.367000000000004</v>
      </c>
      <c r="I19" s="9">
        <v>87.266999999999996</v>
      </c>
      <c r="J19" s="9">
        <v>147.518</v>
      </c>
      <c r="K19" s="9">
        <v>75.430000000000007</v>
      </c>
      <c r="L19" s="9">
        <v>72.087999999999994</v>
      </c>
      <c r="M19" s="9">
        <v>72.024000000000001</v>
      </c>
      <c r="N19" s="9">
        <v>35.707000000000001</v>
      </c>
      <c r="O19" s="9">
        <v>36.317999999999998</v>
      </c>
      <c r="P19" s="9">
        <v>75.494</v>
      </c>
      <c r="Q19" s="9">
        <v>39.723999999999997</v>
      </c>
      <c r="R19" s="9">
        <v>35.770000000000003</v>
      </c>
      <c r="S19" s="9">
        <v>27.114999999999998</v>
      </c>
      <c r="T19" s="9">
        <v>11.936</v>
      </c>
      <c r="U19" s="9">
        <v>15.179</v>
      </c>
      <c r="V19" s="9">
        <v>339.601</v>
      </c>
      <c r="W19" s="9">
        <v>119.87</v>
      </c>
      <c r="X19" s="9">
        <v>219.73099999999999</v>
      </c>
      <c r="Y19" s="9">
        <v>317.142</v>
      </c>
      <c r="Z19" s="9">
        <v>114.364</v>
      </c>
      <c r="AA19" s="9">
        <v>202.77799999999999</v>
      </c>
      <c r="AB19" s="9">
        <v>126.187</v>
      </c>
      <c r="AC19" s="9">
        <v>38.868000000000002</v>
      </c>
      <c r="AD19" s="9">
        <v>87.32</v>
      </c>
      <c r="AE19" s="9">
        <v>190.95500000000001</v>
      </c>
      <c r="AF19" s="9">
        <v>75.495999999999995</v>
      </c>
      <c r="AG19" s="9">
        <v>115.458</v>
      </c>
      <c r="AH19" s="9">
        <v>22.459</v>
      </c>
      <c r="AI19" s="9">
        <v>5.5060000000000002</v>
      </c>
      <c r="AJ19" s="9">
        <v>16.952999999999999</v>
      </c>
      <c r="AK19" s="9">
        <v>377.41699999999997</v>
      </c>
      <c r="AL19" s="9">
        <v>141.31200000000001</v>
      </c>
      <c r="AM19" s="9">
        <v>236.10499999999999</v>
      </c>
      <c r="AN19" s="9">
        <v>340.346</v>
      </c>
      <c r="AO19" s="9">
        <v>129</v>
      </c>
      <c r="AP19" s="9">
        <v>211.34700000000001</v>
      </c>
      <c r="AQ19" s="9">
        <v>169.708</v>
      </c>
      <c r="AR19" s="9">
        <v>60.948999999999998</v>
      </c>
      <c r="AS19" s="9">
        <v>108.759</v>
      </c>
      <c r="AT19" s="9">
        <v>170.63900000000001</v>
      </c>
      <c r="AU19" s="9">
        <v>68.051000000000002</v>
      </c>
      <c r="AV19" s="9">
        <v>102.58799999999999</v>
      </c>
      <c r="AW19" s="9">
        <v>37.070999999999998</v>
      </c>
      <c r="AX19" s="9">
        <v>12.311999999999999</v>
      </c>
      <c r="AY19" s="9">
        <v>24.757999999999999</v>
      </c>
      <c r="AZ19" s="9">
        <v>101.98399999999999</v>
      </c>
      <c r="BA19" s="9">
        <v>58.262</v>
      </c>
      <c r="BB19" s="9">
        <v>43.722000000000001</v>
      </c>
      <c r="BC19" s="9">
        <v>92.745999999999995</v>
      </c>
      <c r="BD19" s="9">
        <v>53.869</v>
      </c>
      <c r="BE19" s="9">
        <v>38.877000000000002</v>
      </c>
      <c r="BF19" s="9">
        <v>56.905000000000001</v>
      </c>
      <c r="BG19" s="9">
        <v>33.347999999999999</v>
      </c>
      <c r="BH19" s="9">
        <v>23.556999999999999</v>
      </c>
      <c r="BI19" s="9">
        <v>35.841000000000001</v>
      </c>
      <c r="BJ19" s="9">
        <v>20.521000000000001</v>
      </c>
      <c r="BK19" s="9">
        <v>15.32</v>
      </c>
      <c r="BL19" s="9">
        <v>9.2379999999999995</v>
      </c>
      <c r="BM19" s="9">
        <v>4.3929999999999998</v>
      </c>
      <c r="BN19" s="9">
        <v>4.8460000000000001</v>
      </c>
      <c r="BO19" s="9">
        <v>23.646999999999998</v>
      </c>
      <c r="BP19" s="9">
        <v>12.923999999999999</v>
      </c>
      <c r="BQ19" s="9">
        <v>10.723000000000001</v>
      </c>
      <c r="BR19" s="9">
        <v>17.216000000000001</v>
      </c>
      <c r="BS19" s="9">
        <v>10.023999999999999</v>
      </c>
      <c r="BT19" s="9">
        <v>7.1929999999999996</v>
      </c>
      <c r="BU19" s="9">
        <v>12.013999999999999</v>
      </c>
      <c r="BV19" s="9">
        <v>6.7889999999999997</v>
      </c>
      <c r="BW19" s="9">
        <v>5.2240000000000002</v>
      </c>
      <c r="BX19" s="9">
        <v>5.2030000000000003</v>
      </c>
      <c r="BY19" s="9">
        <v>3.234</v>
      </c>
      <c r="BZ19" s="9">
        <v>1.968</v>
      </c>
      <c r="CA19" s="9">
        <v>6.431</v>
      </c>
      <c r="CB19" s="9">
        <v>2.9</v>
      </c>
      <c r="CC19" s="9">
        <v>3.53</v>
      </c>
      <c r="CD19" s="9">
        <v>336.01299999999998</v>
      </c>
      <c r="CE19" s="9">
        <v>151.36799999999999</v>
      </c>
      <c r="CF19" s="9">
        <v>184.64500000000001</v>
      </c>
      <c r="CG19" s="9">
        <v>318.53899999999999</v>
      </c>
      <c r="CH19" s="9">
        <v>143.071</v>
      </c>
      <c r="CI19" s="9">
        <v>175.46799999999999</v>
      </c>
      <c r="CJ19" s="9">
        <v>146.14099999999999</v>
      </c>
      <c r="CK19" s="9">
        <v>60.863</v>
      </c>
      <c r="CL19" s="9">
        <v>85.278000000000006</v>
      </c>
      <c r="CM19" s="9">
        <v>172.39699999999999</v>
      </c>
      <c r="CN19" s="9">
        <v>82.206999999999994</v>
      </c>
      <c r="CO19" s="9">
        <v>90.19</v>
      </c>
      <c r="CP19" s="9">
        <v>17.474</v>
      </c>
      <c r="CQ19" s="9">
        <v>8.298</v>
      </c>
      <c r="CR19" s="9">
        <v>9.1769999999999996</v>
      </c>
      <c r="CS19" s="9">
        <v>327.12700000000001</v>
      </c>
      <c r="CT19" s="9">
        <v>146.70599999999999</v>
      </c>
      <c r="CU19" s="9">
        <v>180.42099999999999</v>
      </c>
      <c r="CV19" s="9">
        <v>310.25700000000001</v>
      </c>
      <c r="CW19" s="9">
        <v>139.01300000000001</v>
      </c>
      <c r="CX19" s="9">
        <v>171.245</v>
      </c>
      <c r="CY19" s="9">
        <v>138.93100000000001</v>
      </c>
      <c r="CZ19" s="9">
        <v>57.875999999999998</v>
      </c>
      <c r="DA19" s="9">
        <v>81.055000000000007</v>
      </c>
      <c r="DB19" s="9">
        <v>171.327</v>
      </c>
      <c r="DC19" s="9">
        <v>81.137</v>
      </c>
      <c r="DD19" s="9">
        <v>90.19</v>
      </c>
      <c r="DE19" s="9">
        <v>16.87</v>
      </c>
      <c r="DF19" s="9">
        <v>7.6929999999999996</v>
      </c>
      <c r="DG19" s="9">
        <v>9.1769999999999996</v>
      </c>
      <c r="DH19" s="9">
        <v>8.8859999999999992</v>
      </c>
      <c r="DI19" s="9">
        <v>4.6619999999999999</v>
      </c>
      <c r="DJ19" s="9">
        <v>4.2240000000000002</v>
      </c>
      <c r="DK19" s="9">
        <v>8.2810000000000006</v>
      </c>
      <c r="DL19" s="9">
        <v>4.0579999999999998</v>
      </c>
      <c r="DM19" s="9">
        <v>4.2240000000000002</v>
      </c>
      <c r="DN19" s="9">
        <v>7.2110000000000003</v>
      </c>
      <c r="DO19" s="9">
        <v>2.9870000000000001</v>
      </c>
      <c r="DP19" s="9">
        <v>4.2240000000000002</v>
      </c>
      <c r="DQ19" s="9">
        <v>1.07</v>
      </c>
      <c r="DR19" s="9">
        <v>1.07</v>
      </c>
      <c r="DS19" s="9">
        <v>0</v>
      </c>
      <c r="DT19" s="9">
        <v>0.60499999999999998</v>
      </c>
      <c r="DU19" s="9">
        <v>0.60499999999999998</v>
      </c>
      <c r="DV19" s="9">
        <v>0</v>
      </c>
      <c r="DW19" s="9">
        <v>159.6</v>
      </c>
      <c r="DX19" s="9">
        <v>73.745999999999995</v>
      </c>
      <c r="DY19" s="9">
        <v>85.853999999999999</v>
      </c>
      <c r="DZ19" s="9">
        <v>153.46199999999999</v>
      </c>
      <c r="EA19" s="9">
        <v>71.340999999999994</v>
      </c>
      <c r="EB19" s="9">
        <v>82.120999999999995</v>
      </c>
      <c r="EC19" s="9">
        <v>57.408999999999999</v>
      </c>
      <c r="ED19" s="9">
        <v>22.003</v>
      </c>
      <c r="EE19" s="9">
        <v>35.405999999999999</v>
      </c>
      <c r="EF19" s="9">
        <v>96.052999999999997</v>
      </c>
      <c r="EG19" s="9">
        <v>49.338000000000001</v>
      </c>
      <c r="EH19" s="9">
        <v>46.715000000000003</v>
      </c>
      <c r="EI19" s="9">
        <v>6.1379999999999999</v>
      </c>
      <c r="EJ19" s="9">
        <v>2.4049999999999998</v>
      </c>
      <c r="EK19" s="9">
        <v>3.7330000000000001</v>
      </c>
      <c r="EL19" s="9">
        <v>48.795999999999999</v>
      </c>
      <c r="EM19" s="9">
        <v>21.405000000000001</v>
      </c>
      <c r="EN19" s="9">
        <v>27.390999999999998</v>
      </c>
      <c r="EO19" s="9">
        <v>44.993000000000002</v>
      </c>
      <c r="EP19" s="9">
        <v>18.891999999999999</v>
      </c>
      <c r="EQ19" s="9">
        <v>26.1</v>
      </c>
      <c r="ER19" s="9">
        <v>26.074999999999999</v>
      </c>
      <c r="ES19" s="9">
        <v>9.1140000000000008</v>
      </c>
      <c r="ET19" s="9">
        <v>16.960999999999999</v>
      </c>
      <c r="EU19" s="9">
        <v>18.917999999999999</v>
      </c>
      <c r="EV19" s="9">
        <v>9.7780000000000005</v>
      </c>
      <c r="EW19" s="9">
        <v>9.1389999999999993</v>
      </c>
      <c r="EX19" s="9">
        <v>3.8029999999999999</v>
      </c>
      <c r="EY19" s="9">
        <v>2.5129999999999999</v>
      </c>
      <c r="EZ19" s="9">
        <v>1.29</v>
      </c>
      <c r="FA19" s="9">
        <v>74.165999999999997</v>
      </c>
      <c r="FB19" s="9">
        <v>29.661000000000001</v>
      </c>
      <c r="FC19" s="9">
        <v>44.505000000000003</v>
      </c>
      <c r="FD19" s="9">
        <v>72.762</v>
      </c>
      <c r="FE19" s="9">
        <v>29.306999999999999</v>
      </c>
      <c r="FF19" s="9">
        <v>43.454999999999998</v>
      </c>
      <c r="FG19" s="9">
        <v>40.091999999999999</v>
      </c>
      <c r="FH19" s="9">
        <v>18.779</v>
      </c>
      <c r="FI19" s="9">
        <v>21.312999999999999</v>
      </c>
      <c r="FJ19" s="9">
        <v>32.67</v>
      </c>
      <c r="FK19" s="9">
        <v>10.528</v>
      </c>
      <c r="FL19" s="9">
        <v>22.141999999999999</v>
      </c>
      <c r="FM19" s="9">
        <v>1.4039999999999999</v>
      </c>
      <c r="FN19" s="9">
        <v>0.35399999999999998</v>
      </c>
      <c r="FO19" s="9">
        <v>1.0509999999999999</v>
      </c>
      <c r="FP19" s="9">
        <v>53.451999999999998</v>
      </c>
      <c r="FQ19" s="9">
        <v>26.556999999999999</v>
      </c>
      <c r="FR19" s="9">
        <v>26.895</v>
      </c>
      <c r="FS19" s="9">
        <v>47.323</v>
      </c>
      <c r="FT19" s="9">
        <v>23.53</v>
      </c>
      <c r="FU19" s="9">
        <v>23.792000000000002</v>
      </c>
      <c r="FV19" s="9">
        <v>22.565999999999999</v>
      </c>
      <c r="FW19" s="9">
        <v>10.967000000000001</v>
      </c>
      <c r="FX19" s="9">
        <v>11.599</v>
      </c>
      <c r="FY19" s="9">
        <v>24.757000000000001</v>
      </c>
      <c r="FZ19" s="9">
        <v>12.563000000000001</v>
      </c>
      <c r="GA19" s="9">
        <v>12.194000000000001</v>
      </c>
      <c r="GB19" s="9">
        <v>6.1289999999999996</v>
      </c>
      <c r="GC19" s="9">
        <v>3.0270000000000001</v>
      </c>
      <c r="GD19" s="9">
        <v>3.1019999999999999</v>
      </c>
      <c r="GE19" s="9">
        <v>148.17599999999999</v>
      </c>
      <c r="GF19" s="9">
        <v>68.682000000000002</v>
      </c>
      <c r="GG19" s="9">
        <v>79.494</v>
      </c>
      <c r="GH19" s="9">
        <v>143.62799999999999</v>
      </c>
      <c r="GI19" s="9">
        <v>66.81</v>
      </c>
      <c r="GJ19" s="9">
        <v>76.817999999999998</v>
      </c>
      <c r="GK19" s="9">
        <v>47.637</v>
      </c>
      <c r="GL19" s="9">
        <v>18.271999999999998</v>
      </c>
      <c r="GM19" s="9">
        <v>29.364999999999998</v>
      </c>
      <c r="GN19" s="9">
        <v>95.991</v>
      </c>
      <c r="GO19" s="9">
        <v>48.537999999999997</v>
      </c>
      <c r="GP19" s="9">
        <v>47.453000000000003</v>
      </c>
      <c r="GQ19" s="9">
        <v>4.5469999999999997</v>
      </c>
      <c r="GR19" s="9">
        <v>1.871</v>
      </c>
      <c r="GS19" s="9">
        <v>2.6760000000000002</v>
      </c>
      <c r="GT19" s="9">
        <v>143.87100000000001</v>
      </c>
      <c r="GU19" s="9">
        <v>59.676000000000002</v>
      </c>
      <c r="GV19" s="9">
        <v>84.194999999999993</v>
      </c>
      <c r="GW19" s="9">
        <v>134.86699999999999</v>
      </c>
      <c r="GX19" s="9">
        <v>55.014000000000003</v>
      </c>
      <c r="GY19" s="9">
        <v>79.852999999999994</v>
      </c>
      <c r="GZ19" s="9">
        <v>73.004000000000005</v>
      </c>
      <c r="HA19" s="9">
        <v>27.873000000000001</v>
      </c>
      <c r="HB19" s="9">
        <v>45.131</v>
      </c>
      <c r="HC19" s="9">
        <v>61.863</v>
      </c>
      <c r="HD19" s="9">
        <v>27.140999999999998</v>
      </c>
      <c r="HE19" s="9">
        <v>34.722000000000001</v>
      </c>
      <c r="HF19" s="9">
        <v>9.0039999999999996</v>
      </c>
      <c r="HG19" s="9">
        <v>4.6619999999999999</v>
      </c>
      <c r="HH19" s="9">
        <v>4.3419999999999996</v>
      </c>
      <c r="HI19" s="9">
        <v>35.093000000000004</v>
      </c>
      <c r="HJ19" s="9">
        <v>17.579999999999998</v>
      </c>
      <c r="HK19" s="9">
        <v>17.513000000000002</v>
      </c>
      <c r="HL19" s="9">
        <v>32.579000000000001</v>
      </c>
      <c r="HM19" s="9">
        <v>16.420000000000002</v>
      </c>
      <c r="HN19" s="9">
        <v>16.158999999999999</v>
      </c>
      <c r="HO19" s="9">
        <v>20.65</v>
      </c>
      <c r="HP19" s="9">
        <v>11.686999999999999</v>
      </c>
      <c r="HQ19" s="9">
        <v>8.9619999999999997</v>
      </c>
      <c r="HR19" s="9">
        <v>11.929</v>
      </c>
      <c r="HS19" s="9">
        <v>4.7329999999999997</v>
      </c>
      <c r="HT19" s="9">
        <v>7.1959999999999997</v>
      </c>
      <c r="HU19" s="9">
        <v>2.5139999999999998</v>
      </c>
      <c r="HV19" s="9">
        <v>1.1599999999999999</v>
      </c>
      <c r="HW19" s="9">
        <v>1.3540000000000001</v>
      </c>
      <c r="HX19" s="9">
        <v>8.8740000000000006</v>
      </c>
      <c r="HY19" s="9">
        <v>5.431</v>
      </c>
      <c r="HZ19" s="9">
        <v>3.4430000000000001</v>
      </c>
      <c r="IA19" s="9">
        <v>7.4649999999999999</v>
      </c>
      <c r="IB19" s="9">
        <v>4.8259999999999996</v>
      </c>
      <c r="IC19" s="9">
        <v>2.6379999999999999</v>
      </c>
      <c r="ID19" s="9">
        <v>4.8499999999999996</v>
      </c>
      <c r="IE19" s="9">
        <v>3.0310000000000001</v>
      </c>
      <c r="IF19" s="9">
        <v>1.82</v>
      </c>
      <c r="IG19" s="9">
        <v>2.6139999999999999</v>
      </c>
      <c r="IH19" s="9">
        <v>1.796</v>
      </c>
      <c r="II19" s="9">
        <v>0.81899999999999995</v>
      </c>
      <c r="IJ19" s="9">
        <v>1.409</v>
      </c>
      <c r="IK19" s="9">
        <v>0.60499999999999998</v>
      </c>
      <c r="IL19" s="9">
        <v>0.80500000000000005</v>
      </c>
      <c r="IM19" s="9">
        <v>296.42200000000003</v>
      </c>
      <c r="IN19" s="9">
        <v>108.804</v>
      </c>
      <c r="IO19" s="9">
        <v>187.61799999999999</v>
      </c>
      <c r="IP19" s="9">
        <v>256.32100000000003</v>
      </c>
      <c r="IQ19" s="9">
        <v>99.26</v>
      </c>
    </row>
    <row r="20" spans="1:251">
      <c r="A20" s="10">
        <v>45323</v>
      </c>
      <c r="B20" s="9">
        <v>46.051000000000002</v>
      </c>
      <c r="C20" s="9">
        <v>72.489000000000004</v>
      </c>
      <c r="D20" s="9">
        <v>26.646999999999998</v>
      </c>
      <c r="E20" s="9">
        <v>8.8260000000000005</v>
      </c>
      <c r="F20" s="9">
        <v>17.821999999999999</v>
      </c>
      <c r="G20" s="9">
        <v>205.98400000000001</v>
      </c>
      <c r="H20" s="9">
        <v>103.66800000000001</v>
      </c>
      <c r="I20" s="9">
        <v>102.315</v>
      </c>
      <c r="J20" s="9">
        <v>176.858</v>
      </c>
      <c r="K20" s="9">
        <v>89.478999999999999</v>
      </c>
      <c r="L20" s="9">
        <v>87.379000000000005</v>
      </c>
      <c r="M20" s="9">
        <v>90.602000000000004</v>
      </c>
      <c r="N20" s="9">
        <v>47.234000000000002</v>
      </c>
      <c r="O20" s="9">
        <v>43.368000000000002</v>
      </c>
      <c r="P20" s="9">
        <v>86.256</v>
      </c>
      <c r="Q20" s="9">
        <v>42.244999999999997</v>
      </c>
      <c r="R20" s="9">
        <v>44.01</v>
      </c>
      <c r="S20" s="9">
        <v>29.126000000000001</v>
      </c>
      <c r="T20" s="9">
        <v>14.189</v>
      </c>
      <c r="U20" s="9">
        <v>14.936999999999999</v>
      </c>
      <c r="V20" s="9">
        <v>378.03300000000002</v>
      </c>
      <c r="W20" s="9">
        <v>128.32400000000001</v>
      </c>
      <c r="X20" s="9">
        <v>249.708</v>
      </c>
      <c r="Y20" s="9">
        <v>338.15199999999999</v>
      </c>
      <c r="Z20" s="9">
        <v>116.648</v>
      </c>
      <c r="AA20" s="9">
        <v>221.50299999999999</v>
      </c>
      <c r="AB20" s="9">
        <v>139.37700000000001</v>
      </c>
      <c r="AC20" s="9">
        <v>47.387999999999998</v>
      </c>
      <c r="AD20" s="9">
        <v>91.989000000000004</v>
      </c>
      <c r="AE20" s="9">
        <v>198.77500000000001</v>
      </c>
      <c r="AF20" s="9">
        <v>69.260999999999996</v>
      </c>
      <c r="AG20" s="9">
        <v>129.51400000000001</v>
      </c>
      <c r="AH20" s="9">
        <v>39.881</v>
      </c>
      <c r="AI20" s="9">
        <v>11.676</v>
      </c>
      <c r="AJ20" s="9">
        <v>28.204999999999998</v>
      </c>
      <c r="AK20" s="9">
        <v>386.66399999999999</v>
      </c>
      <c r="AL20" s="9">
        <v>152.114</v>
      </c>
      <c r="AM20" s="9">
        <v>234.55099999999999</v>
      </c>
      <c r="AN20" s="9">
        <v>352.40199999999999</v>
      </c>
      <c r="AO20" s="9">
        <v>142.298</v>
      </c>
      <c r="AP20" s="9">
        <v>210.10400000000001</v>
      </c>
      <c r="AQ20" s="9">
        <v>176.17599999999999</v>
      </c>
      <c r="AR20" s="9">
        <v>73.096999999999994</v>
      </c>
      <c r="AS20" s="9">
        <v>103.07899999999999</v>
      </c>
      <c r="AT20" s="9">
        <v>176.226</v>
      </c>
      <c r="AU20" s="9">
        <v>69.201999999999998</v>
      </c>
      <c r="AV20" s="9">
        <v>107.024</v>
      </c>
      <c r="AW20" s="9">
        <v>34.262</v>
      </c>
      <c r="AX20" s="9">
        <v>9.8149999999999995</v>
      </c>
      <c r="AY20" s="9">
        <v>24.446999999999999</v>
      </c>
      <c r="AZ20" s="9">
        <v>144.02000000000001</v>
      </c>
      <c r="BA20" s="9">
        <v>69.346000000000004</v>
      </c>
      <c r="BB20" s="9">
        <v>74.674999999999997</v>
      </c>
      <c r="BC20" s="9">
        <v>128.428</v>
      </c>
      <c r="BD20" s="9">
        <v>60.683999999999997</v>
      </c>
      <c r="BE20" s="9">
        <v>67.742999999999995</v>
      </c>
      <c r="BF20" s="9">
        <v>72.188999999999993</v>
      </c>
      <c r="BG20" s="9">
        <v>35.337000000000003</v>
      </c>
      <c r="BH20" s="9">
        <v>36.851999999999997</v>
      </c>
      <c r="BI20" s="9">
        <v>56.238999999999997</v>
      </c>
      <c r="BJ20" s="9">
        <v>25.347000000000001</v>
      </c>
      <c r="BK20" s="9">
        <v>30.890999999999998</v>
      </c>
      <c r="BL20" s="9">
        <v>15.592000000000001</v>
      </c>
      <c r="BM20" s="9">
        <v>8.6609999999999996</v>
      </c>
      <c r="BN20" s="9">
        <v>6.931</v>
      </c>
      <c r="BO20" s="9">
        <v>40.673000000000002</v>
      </c>
      <c r="BP20" s="9">
        <v>22.594000000000001</v>
      </c>
      <c r="BQ20" s="9">
        <v>18.079000000000001</v>
      </c>
      <c r="BR20" s="9">
        <v>34.161999999999999</v>
      </c>
      <c r="BS20" s="9">
        <v>18.436</v>
      </c>
      <c r="BT20" s="9">
        <v>15.727</v>
      </c>
      <c r="BU20" s="9">
        <v>22.669</v>
      </c>
      <c r="BV20" s="9">
        <v>12.233000000000001</v>
      </c>
      <c r="BW20" s="9">
        <v>10.435</v>
      </c>
      <c r="BX20" s="9">
        <v>11.494</v>
      </c>
      <c r="BY20" s="9">
        <v>6.2030000000000003</v>
      </c>
      <c r="BZ20" s="9">
        <v>5.2910000000000004</v>
      </c>
      <c r="CA20" s="9">
        <v>6.51</v>
      </c>
      <c r="CB20" s="9">
        <v>4.1580000000000004</v>
      </c>
      <c r="CC20" s="9">
        <v>2.3519999999999999</v>
      </c>
      <c r="CD20" s="9">
        <v>377.67500000000001</v>
      </c>
      <c r="CE20" s="9">
        <v>173.51599999999999</v>
      </c>
      <c r="CF20" s="9">
        <v>204.15799999999999</v>
      </c>
      <c r="CG20" s="9">
        <v>345.59500000000003</v>
      </c>
      <c r="CH20" s="9">
        <v>160.32400000000001</v>
      </c>
      <c r="CI20" s="9">
        <v>185.27199999999999</v>
      </c>
      <c r="CJ20" s="9">
        <v>155.05199999999999</v>
      </c>
      <c r="CK20" s="9">
        <v>69.673000000000002</v>
      </c>
      <c r="CL20" s="9">
        <v>85.379000000000005</v>
      </c>
      <c r="CM20" s="9">
        <v>190.54300000000001</v>
      </c>
      <c r="CN20" s="9">
        <v>90.65</v>
      </c>
      <c r="CO20" s="9">
        <v>99.891999999999996</v>
      </c>
      <c r="CP20" s="9">
        <v>32.079000000000001</v>
      </c>
      <c r="CQ20" s="9">
        <v>13.192</v>
      </c>
      <c r="CR20" s="9">
        <v>18.887</v>
      </c>
      <c r="CS20" s="9">
        <v>368.58199999999999</v>
      </c>
      <c r="CT20" s="9">
        <v>168.88499999999999</v>
      </c>
      <c r="CU20" s="9">
        <v>199.697</v>
      </c>
      <c r="CV20" s="9">
        <v>337.34300000000002</v>
      </c>
      <c r="CW20" s="9">
        <v>156.53299999999999</v>
      </c>
      <c r="CX20" s="9">
        <v>180.81</v>
      </c>
      <c r="CY20" s="9">
        <v>149.88499999999999</v>
      </c>
      <c r="CZ20" s="9">
        <v>67.789000000000001</v>
      </c>
      <c r="DA20" s="9">
        <v>82.096000000000004</v>
      </c>
      <c r="DB20" s="9">
        <v>187.459</v>
      </c>
      <c r="DC20" s="9">
        <v>88.744</v>
      </c>
      <c r="DD20" s="9">
        <v>98.713999999999999</v>
      </c>
      <c r="DE20" s="9">
        <v>31.239000000000001</v>
      </c>
      <c r="DF20" s="9">
        <v>12.352</v>
      </c>
      <c r="DG20" s="9">
        <v>18.887</v>
      </c>
      <c r="DH20" s="9">
        <v>9.093</v>
      </c>
      <c r="DI20" s="9">
        <v>4.6310000000000002</v>
      </c>
      <c r="DJ20" s="9">
        <v>4.4610000000000003</v>
      </c>
      <c r="DK20" s="9">
        <v>8.2520000000000007</v>
      </c>
      <c r="DL20" s="9">
        <v>3.7909999999999999</v>
      </c>
      <c r="DM20" s="9">
        <v>4.4610000000000003</v>
      </c>
      <c r="DN20" s="9">
        <v>5.1680000000000001</v>
      </c>
      <c r="DO20" s="9">
        <v>1.885</v>
      </c>
      <c r="DP20" s="9">
        <v>3.2829999999999999</v>
      </c>
      <c r="DQ20" s="9">
        <v>3.0840000000000001</v>
      </c>
      <c r="DR20" s="9">
        <v>1.9059999999999999</v>
      </c>
      <c r="DS20" s="9">
        <v>1.1779999999999999</v>
      </c>
      <c r="DT20" s="9">
        <v>0.84099999999999997</v>
      </c>
      <c r="DU20" s="9">
        <v>0.84099999999999997</v>
      </c>
      <c r="DV20" s="9">
        <v>0</v>
      </c>
      <c r="DW20" s="9">
        <v>173.477</v>
      </c>
      <c r="DX20" s="9">
        <v>72.343999999999994</v>
      </c>
      <c r="DY20" s="9">
        <v>101.133</v>
      </c>
      <c r="DZ20" s="9">
        <v>156.245</v>
      </c>
      <c r="EA20" s="9">
        <v>66.603999999999999</v>
      </c>
      <c r="EB20" s="9">
        <v>89.641000000000005</v>
      </c>
      <c r="EC20" s="9">
        <v>57.868000000000002</v>
      </c>
      <c r="ED20" s="9">
        <v>21.244</v>
      </c>
      <c r="EE20" s="9">
        <v>36.624000000000002</v>
      </c>
      <c r="EF20" s="9">
        <v>98.376000000000005</v>
      </c>
      <c r="EG20" s="9">
        <v>45.36</v>
      </c>
      <c r="EH20" s="9">
        <v>53.015999999999998</v>
      </c>
      <c r="EI20" s="9">
        <v>17.233000000000001</v>
      </c>
      <c r="EJ20" s="9">
        <v>5.74</v>
      </c>
      <c r="EK20" s="9">
        <v>11.492000000000001</v>
      </c>
      <c r="EL20" s="9">
        <v>48.893999999999998</v>
      </c>
      <c r="EM20" s="9">
        <v>21.391999999999999</v>
      </c>
      <c r="EN20" s="9">
        <v>27.501999999999999</v>
      </c>
      <c r="EO20" s="9">
        <v>48.15</v>
      </c>
      <c r="EP20" s="9">
        <v>20.785</v>
      </c>
      <c r="EQ20" s="9">
        <v>27.364999999999998</v>
      </c>
      <c r="ER20" s="9">
        <v>25.015999999999998</v>
      </c>
      <c r="ES20" s="9">
        <v>11.406000000000001</v>
      </c>
      <c r="ET20" s="9">
        <v>13.61</v>
      </c>
      <c r="EU20" s="9">
        <v>23.134</v>
      </c>
      <c r="EV20" s="9">
        <v>9.3789999999999996</v>
      </c>
      <c r="EW20" s="9">
        <v>13.755000000000001</v>
      </c>
      <c r="EX20" s="9">
        <v>0.74399999999999999</v>
      </c>
      <c r="EY20" s="9">
        <v>0.60699999999999998</v>
      </c>
      <c r="EZ20" s="9">
        <v>0.13700000000000001</v>
      </c>
      <c r="FA20" s="9">
        <v>95.302999999999997</v>
      </c>
      <c r="FB20" s="9">
        <v>48.280999999999999</v>
      </c>
      <c r="FC20" s="9">
        <v>47.023000000000003</v>
      </c>
      <c r="FD20" s="9">
        <v>87.680999999999997</v>
      </c>
      <c r="FE20" s="9">
        <v>44.16</v>
      </c>
      <c r="FF20" s="9">
        <v>43.521000000000001</v>
      </c>
      <c r="FG20" s="9">
        <v>44.142000000000003</v>
      </c>
      <c r="FH20" s="9">
        <v>22.637</v>
      </c>
      <c r="FI20" s="9">
        <v>21.504000000000001</v>
      </c>
      <c r="FJ20" s="9">
        <v>43.54</v>
      </c>
      <c r="FK20" s="9">
        <v>21.523</v>
      </c>
      <c r="FL20" s="9">
        <v>22.016999999999999</v>
      </c>
      <c r="FM20" s="9">
        <v>7.6219999999999999</v>
      </c>
      <c r="FN20" s="9">
        <v>4.1210000000000004</v>
      </c>
      <c r="FO20" s="9">
        <v>3.5009999999999999</v>
      </c>
      <c r="FP20" s="9">
        <v>60</v>
      </c>
      <c r="FQ20" s="9">
        <v>31.498999999999999</v>
      </c>
      <c r="FR20" s="9">
        <v>28.501000000000001</v>
      </c>
      <c r="FS20" s="9">
        <v>53.518999999999998</v>
      </c>
      <c r="FT20" s="9">
        <v>28.774999999999999</v>
      </c>
      <c r="FU20" s="9">
        <v>24.745000000000001</v>
      </c>
      <c r="FV20" s="9">
        <v>28.026</v>
      </c>
      <c r="FW20" s="9">
        <v>14.385999999999999</v>
      </c>
      <c r="FX20" s="9">
        <v>13.641</v>
      </c>
      <c r="FY20" s="9">
        <v>25.492999999999999</v>
      </c>
      <c r="FZ20" s="9">
        <v>14.388999999999999</v>
      </c>
      <c r="GA20" s="9">
        <v>11.103999999999999</v>
      </c>
      <c r="GB20" s="9">
        <v>6.4809999999999999</v>
      </c>
      <c r="GC20" s="9">
        <v>2.7250000000000001</v>
      </c>
      <c r="GD20" s="9">
        <v>3.7559999999999998</v>
      </c>
      <c r="GE20" s="9">
        <v>163.77699999999999</v>
      </c>
      <c r="GF20" s="9">
        <v>66.328999999999994</v>
      </c>
      <c r="GG20" s="9">
        <v>97.448999999999998</v>
      </c>
      <c r="GH20" s="9">
        <v>145.94800000000001</v>
      </c>
      <c r="GI20" s="9">
        <v>60.011000000000003</v>
      </c>
      <c r="GJ20" s="9">
        <v>85.936000000000007</v>
      </c>
      <c r="GK20" s="9">
        <v>49.048000000000002</v>
      </c>
      <c r="GL20" s="9">
        <v>17.27</v>
      </c>
      <c r="GM20" s="9">
        <v>31.777999999999999</v>
      </c>
      <c r="GN20" s="9">
        <v>96.9</v>
      </c>
      <c r="GO20" s="9">
        <v>42.741</v>
      </c>
      <c r="GP20" s="9">
        <v>54.158000000000001</v>
      </c>
      <c r="GQ20" s="9">
        <v>17.829999999999998</v>
      </c>
      <c r="GR20" s="9">
        <v>6.3170000000000002</v>
      </c>
      <c r="GS20" s="9">
        <v>11.512</v>
      </c>
      <c r="GT20" s="9">
        <v>148.34200000000001</v>
      </c>
      <c r="GU20" s="9">
        <v>67.989999999999995</v>
      </c>
      <c r="GV20" s="9">
        <v>80.352000000000004</v>
      </c>
      <c r="GW20" s="9">
        <v>140.70599999999999</v>
      </c>
      <c r="GX20" s="9">
        <v>65.576999999999998</v>
      </c>
      <c r="GY20" s="9">
        <v>75.129000000000005</v>
      </c>
      <c r="GZ20" s="9">
        <v>71.051000000000002</v>
      </c>
      <c r="HA20" s="9">
        <v>33.404000000000003</v>
      </c>
      <c r="HB20" s="9">
        <v>37.648000000000003</v>
      </c>
      <c r="HC20" s="9">
        <v>69.655000000000001</v>
      </c>
      <c r="HD20" s="9">
        <v>32.173000000000002</v>
      </c>
      <c r="HE20" s="9">
        <v>37.481000000000002</v>
      </c>
      <c r="HF20" s="9">
        <v>7.6360000000000001</v>
      </c>
      <c r="HG20" s="9">
        <v>2.4129999999999998</v>
      </c>
      <c r="HH20" s="9">
        <v>5.2220000000000004</v>
      </c>
      <c r="HI20" s="9">
        <v>51.866</v>
      </c>
      <c r="HJ20" s="9">
        <v>30.704000000000001</v>
      </c>
      <c r="HK20" s="9">
        <v>21.161000000000001</v>
      </c>
      <c r="HL20" s="9">
        <v>47.277000000000001</v>
      </c>
      <c r="HM20" s="9">
        <v>28.266999999999999</v>
      </c>
      <c r="HN20" s="9">
        <v>19.010000000000002</v>
      </c>
      <c r="HO20" s="9">
        <v>28.422999999999998</v>
      </c>
      <c r="HP20" s="9">
        <v>16.126999999999999</v>
      </c>
      <c r="HQ20" s="9">
        <v>12.295999999999999</v>
      </c>
      <c r="HR20" s="9">
        <v>18.853999999999999</v>
      </c>
      <c r="HS20" s="9">
        <v>12.141</v>
      </c>
      <c r="HT20" s="9">
        <v>6.7130000000000001</v>
      </c>
      <c r="HU20" s="9">
        <v>4.5890000000000004</v>
      </c>
      <c r="HV20" s="9">
        <v>2.4369999999999998</v>
      </c>
      <c r="HW20" s="9">
        <v>2.1520000000000001</v>
      </c>
      <c r="HX20" s="9">
        <v>13.69</v>
      </c>
      <c r="HY20" s="9">
        <v>8.4930000000000003</v>
      </c>
      <c r="HZ20" s="9">
        <v>5.1970000000000001</v>
      </c>
      <c r="IA20" s="9">
        <v>11.664999999999999</v>
      </c>
      <c r="IB20" s="9">
        <v>6.468</v>
      </c>
      <c r="IC20" s="9">
        <v>5.1970000000000001</v>
      </c>
      <c r="ID20" s="9">
        <v>6.53</v>
      </c>
      <c r="IE20" s="9">
        <v>2.8730000000000002</v>
      </c>
      <c r="IF20" s="9">
        <v>3.657</v>
      </c>
      <c r="IG20" s="9">
        <v>5.1349999999999998</v>
      </c>
      <c r="IH20" s="9">
        <v>3.5950000000000002</v>
      </c>
      <c r="II20" s="9">
        <v>1.5389999999999999</v>
      </c>
      <c r="IJ20" s="9">
        <v>2.0249999999999999</v>
      </c>
      <c r="IK20" s="9">
        <v>2.0249999999999999</v>
      </c>
      <c r="IL20" s="9">
        <v>0</v>
      </c>
      <c r="IM20" s="9">
        <v>360.62900000000002</v>
      </c>
      <c r="IN20" s="9">
        <v>128.03399999999999</v>
      </c>
      <c r="IO20" s="9">
        <v>232.595</v>
      </c>
      <c r="IP20" s="9">
        <v>313.44900000000001</v>
      </c>
      <c r="IQ20" s="9">
        <v>112.792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218.53100000000001</v>
      </c>
      <c r="C11" s="9">
        <v>174.452</v>
      </c>
      <c r="D11" s="9">
        <v>68.278000000000006</v>
      </c>
      <c r="E11" s="9">
        <v>106.17400000000001</v>
      </c>
      <c r="F11" s="9">
        <v>160.64099999999999</v>
      </c>
      <c r="G11" s="9">
        <v>48.283999999999999</v>
      </c>
      <c r="H11" s="9">
        <v>112.357</v>
      </c>
      <c r="I11" s="9">
        <v>36.497</v>
      </c>
      <c r="J11" s="9">
        <v>11.699</v>
      </c>
      <c r="K11" s="9">
        <v>24.797000000000001</v>
      </c>
      <c r="L11" s="9">
        <v>302.06200000000001</v>
      </c>
      <c r="M11" s="9">
        <v>101.898</v>
      </c>
      <c r="N11" s="9">
        <v>200.16499999999999</v>
      </c>
      <c r="O11" s="9">
        <v>276.952</v>
      </c>
      <c r="P11" s="9">
        <v>92.787999999999997</v>
      </c>
      <c r="Q11" s="9">
        <v>184.16300000000001</v>
      </c>
      <c r="R11" s="9">
        <v>143.99700000000001</v>
      </c>
      <c r="S11" s="9">
        <v>53.564999999999998</v>
      </c>
      <c r="T11" s="9">
        <v>90.430999999999997</v>
      </c>
      <c r="U11" s="9">
        <v>132.95500000000001</v>
      </c>
      <c r="V11" s="9">
        <v>39.222999999999999</v>
      </c>
      <c r="W11" s="9">
        <v>93.731999999999999</v>
      </c>
      <c r="X11" s="9">
        <v>25.111000000000001</v>
      </c>
      <c r="Y11" s="9">
        <v>9.11</v>
      </c>
      <c r="Z11" s="9">
        <v>16.001000000000001</v>
      </c>
      <c r="AA11" s="9">
        <v>69.527000000000001</v>
      </c>
      <c r="AB11" s="9">
        <v>26.363</v>
      </c>
      <c r="AC11" s="9">
        <v>43.164000000000001</v>
      </c>
      <c r="AD11" s="9">
        <v>58.140999999999998</v>
      </c>
      <c r="AE11" s="9">
        <v>23.774000000000001</v>
      </c>
      <c r="AF11" s="9">
        <v>34.368000000000002</v>
      </c>
      <c r="AG11" s="9">
        <v>30.454999999999998</v>
      </c>
      <c r="AH11" s="9">
        <v>14.712</v>
      </c>
      <c r="AI11" s="9">
        <v>15.743</v>
      </c>
      <c r="AJ11" s="9">
        <v>27.686</v>
      </c>
      <c r="AK11" s="9">
        <v>9.0609999999999999</v>
      </c>
      <c r="AL11" s="9">
        <v>18.625</v>
      </c>
      <c r="AM11" s="9">
        <v>11.385999999999999</v>
      </c>
      <c r="AN11" s="9">
        <v>2.59</v>
      </c>
      <c r="AO11" s="9">
        <v>8.7959999999999994</v>
      </c>
      <c r="AP11" s="9">
        <v>90.558999999999997</v>
      </c>
      <c r="AQ11" s="9">
        <v>12.076000000000001</v>
      </c>
      <c r="AR11" s="9">
        <v>78.483000000000004</v>
      </c>
      <c r="AS11" s="9">
        <v>84.855999999999995</v>
      </c>
      <c r="AT11" s="9">
        <v>11.602</v>
      </c>
      <c r="AU11" s="9">
        <v>73.254000000000005</v>
      </c>
      <c r="AV11" s="9">
        <v>39.505000000000003</v>
      </c>
      <c r="AW11" s="9">
        <v>5.5439999999999996</v>
      </c>
      <c r="AX11" s="9">
        <v>33.960999999999999</v>
      </c>
      <c r="AY11" s="9">
        <v>45.350999999999999</v>
      </c>
      <c r="AZ11" s="9">
        <v>6.0570000000000004</v>
      </c>
      <c r="BA11" s="9">
        <v>39.292999999999999</v>
      </c>
      <c r="BB11" s="9">
        <v>5.7030000000000003</v>
      </c>
      <c r="BC11" s="9">
        <v>0.47399999999999998</v>
      </c>
      <c r="BD11" s="9">
        <v>5.2290000000000001</v>
      </c>
      <c r="BE11" s="9">
        <v>57.890999999999998</v>
      </c>
      <c r="BF11" s="9">
        <v>13.606</v>
      </c>
      <c r="BG11" s="9">
        <v>44.284999999999997</v>
      </c>
      <c r="BH11" s="9">
        <v>46.863</v>
      </c>
      <c r="BI11" s="9">
        <v>9.8989999999999991</v>
      </c>
      <c r="BJ11" s="9">
        <v>36.963999999999999</v>
      </c>
      <c r="BK11" s="9">
        <v>22.021000000000001</v>
      </c>
      <c r="BL11" s="9">
        <v>4.726</v>
      </c>
      <c r="BM11" s="9">
        <v>17.295999999999999</v>
      </c>
      <c r="BN11" s="9">
        <v>24.841999999999999</v>
      </c>
      <c r="BO11" s="9">
        <v>5.1740000000000004</v>
      </c>
      <c r="BP11" s="9">
        <v>19.667999999999999</v>
      </c>
      <c r="BQ11" s="9">
        <v>11.028</v>
      </c>
      <c r="BR11" s="9">
        <v>3.7069999999999999</v>
      </c>
      <c r="BS11" s="9">
        <v>7.3209999999999997</v>
      </c>
      <c r="BT11" s="9">
        <v>109.06100000000001</v>
      </c>
      <c r="BU11" s="9">
        <v>42.037999999999997</v>
      </c>
      <c r="BV11" s="9">
        <v>67.022999999999996</v>
      </c>
      <c r="BW11" s="9">
        <v>99.471999999999994</v>
      </c>
      <c r="BX11" s="9">
        <v>38.000999999999998</v>
      </c>
      <c r="BY11" s="9">
        <v>61.470999999999997</v>
      </c>
      <c r="BZ11" s="9">
        <v>56.511000000000003</v>
      </c>
      <c r="CA11" s="9">
        <v>23.748000000000001</v>
      </c>
      <c r="CB11" s="9">
        <v>32.762999999999998</v>
      </c>
      <c r="CC11" s="9">
        <v>42.960999999999999</v>
      </c>
      <c r="CD11" s="9">
        <v>14.252000000000001</v>
      </c>
      <c r="CE11" s="9">
        <v>28.707999999999998</v>
      </c>
      <c r="CF11" s="9">
        <v>9.5890000000000004</v>
      </c>
      <c r="CG11" s="9">
        <v>4.0369999999999999</v>
      </c>
      <c r="CH11" s="9">
        <v>5.5519999999999996</v>
      </c>
      <c r="CI11" s="9">
        <v>114.07899999999999</v>
      </c>
      <c r="CJ11" s="9">
        <v>60.540999999999997</v>
      </c>
      <c r="CK11" s="9">
        <v>53.536999999999999</v>
      </c>
      <c r="CL11" s="9">
        <v>103.902</v>
      </c>
      <c r="CM11" s="9">
        <v>57.06</v>
      </c>
      <c r="CN11" s="9">
        <v>46.841999999999999</v>
      </c>
      <c r="CO11" s="9">
        <v>56.414999999999999</v>
      </c>
      <c r="CP11" s="9">
        <v>34.259</v>
      </c>
      <c r="CQ11" s="9">
        <v>22.155000000000001</v>
      </c>
      <c r="CR11" s="9">
        <v>47.488</v>
      </c>
      <c r="CS11" s="9">
        <v>22.800999999999998</v>
      </c>
      <c r="CT11" s="9">
        <v>24.687000000000001</v>
      </c>
      <c r="CU11" s="9">
        <v>10.176</v>
      </c>
      <c r="CV11" s="9">
        <v>3.4809999999999999</v>
      </c>
      <c r="CW11" s="9">
        <v>6.6950000000000003</v>
      </c>
      <c r="CX11" s="9">
        <v>99.15</v>
      </c>
      <c r="CY11" s="9">
        <v>19.402999999999999</v>
      </c>
      <c r="CZ11" s="9">
        <v>79.747</v>
      </c>
      <c r="DA11" s="9">
        <v>88.936000000000007</v>
      </c>
      <c r="DB11" s="9">
        <v>17.997</v>
      </c>
      <c r="DC11" s="9">
        <v>70.938999999999993</v>
      </c>
      <c r="DD11" s="9">
        <v>35.728000000000002</v>
      </c>
      <c r="DE11" s="9">
        <v>6.2389999999999999</v>
      </c>
      <c r="DF11" s="9">
        <v>29.489000000000001</v>
      </c>
      <c r="DG11" s="9">
        <v>53.207999999999998</v>
      </c>
      <c r="DH11" s="9">
        <v>11.757999999999999</v>
      </c>
      <c r="DI11" s="9">
        <v>41.45</v>
      </c>
      <c r="DJ11" s="9">
        <v>10.214</v>
      </c>
      <c r="DK11" s="9">
        <v>1.4059999999999999</v>
      </c>
      <c r="DL11" s="9">
        <v>8.8079999999999998</v>
      </c>
      <c r="DM11" s="9">
        <v>171.77799999999999</v>
      </c>
      <c r="DN11" s="9">
        <v>58.73</v>
      </c>
      <c r="DO11" s="9">
        <v>113.048</v>
      </c>
      <c r="DP11" s="9">
        <v>152.41999999999999</v>
      </c>
      <c r="DQ11" s="9">
        <v>51.712000000000003</v>
      </c>
      <c r="DR11" s="9">
        <v>100.708</v>
      </c>
      <c r="DS11" s="9">
        <v>75.650000000000006</v>
      </c>
      <c r="DT11" s="9">
        <v>27.667999999999999</v>
      </c>
      <c r="DU11" s="9">
        <v>47.981999999999999</v>
      </c>
      <c r="DV11" s="9">
        <v>76.77</v>
      </c>
      <c r="DW11" s="9">
        <v>24.044</v>
      </c>
      <c r="DX11" s="9">
        <v>52.725999999999999</v>
      </c>
      <c r="DY11" s="9">
        <v>19.358000000000001</v>
      </c>
      <c r="DZ11" s="9">
        <v>7.0190000000000001</v>
      </c>
      <c r="EA11" s="9">
        <v>12.34</v>
      </c>
      <c r="EB11" s="9">
        <v>73.97</v>
      </c>
      <c r="EC11" s="9">
        <v>33.515000000000001</v>
      </c>
      <c r="ED11" s="9">
        <v>40.454999999999998</v>
      </c>
      <c r="EE11" s="9">
        <v>68.376999999999995</v>
      </c>
      <c r="EF11" s="9">
        <v>30.837</v>
      </c>
      <c r="EG11" s="9">
        <v>37.54</v>
      </c>
      <c r="EH11" s="9">
        <v>43.868000000000002</v>
      </c>
      <c r="EI11" s="9">
        <v>21.405999999999999</v>
      </c>
      <c r="EJ11" s="9">
        <v>22.460999999999999</v>
      </c>
      <c r="EK11" s="9">
        <v>24.509</v>
      </c>
      <c r="EL11" s="9">
        <v>9.4309999999999992</v>
      </c>
      <c r="EM11" s="9">
        <v>15.079000000000001</v>
      </c>
      <c r="EN11" s="9">
        <v>5.593</v>
      </c>
      <c r="EO11" s="9">
        <v>2.6779999999999999</v>
      </c>
      <c r="EP11" s="9">
        <v>2.915</v>
      </c>
      <c r="EQ11" s="9">
        <v>26.692</v>
      </c>
      <c r="ER11" s="9">
        <v>16.614000000000001</v>
      </c>
      <c r="ES11" s="9">
        <v>10.077999999999999</v>
      </c>
      <c r="ET11" s="9">
        <v>25.36</v>
      </c>
      <c r="EU11" s="9">
        <v>16.015999999999998</v>
      </c>
      <c r="EV11" s="9">
        <v>9.3439999999999994</v>
      </c>
      <c r="EW11" s="9">
        <v>19.206</v>
      </c>
      <c r="EX11" s="9">
        <v>12.965</v>
      </c>
      <c r="EY11" s="9">
        <v>6.2409999999999997</v>
      </c>
      <c r="EZ11" s="9">
        <v>6.1539999999999999</v>
      </c>
      <c r="FA11" s="9">
        <v>3.052</v>
      </c>
      <c r="FB11" s="9">
        <v>3.1019999999999999</v>
      </c>
      <c r="FC11" s="9">
        <v>1.3320000000000001</v>
      </c>
      <c r="FD11" s="9">
        <v>0.59699999999999998</v>
      </c>
      <c r="FE11" s="9">
        <v>0.73399999999999999</v>
      </c>
      <c r="FF11" s="9">
        <v>279.39699999999999</v>
      </c>
      <c r="FG11" s="9">
        <v>87.843999999999994</v>
      </c>
      <c r="FH11" s="9">
        <v>191.553</v>
      </c>
      <c r="FI11" s="9">
        <v>268.54599999999999</v>
      </c>
      <c r="FJ11" s="9">
        <v>85.546999999999997</v>
      </c>
      <c r="FK11" s="9">
        <v>182.999</v>
      </c>
      <c r="FL11" s="9">
        <v>131.05799999999999</v>
      </c>
      <c r="FM11" s="9">
        <v>45.604999999999997</v>
      </c>
      <c r="FN11" s="9">
        <v>85.453000000000003</v>
      </c>
      <c r="FO11" s="9">
        <v>137.489</v>
      </c>
      <c r="FP11" s="9">
        <v>39.942</v>
      </c>
      <c r="FQ11" s="9">
        <v>97.546999999999997</v>
      </c>
      <c r="FR11" s="9">
        <v>10.85</v>
      </c>
      <c r="FS11" s="9">
        <v>2.2970000000000002</v>
      </c>
      <c r="FT11" s="9">
        <v>8.5540000000000003</v>
      </c>
      <c r="FU11" s="9">
        <v>218.33600000000001</v>
      </c>
      <c r="FV11" s="9">
        <v>51.463000000000001</v>
      </c>
      <c r="FW11" s="9">
        <v>166.87200000000001</v>
      </c>
      <c r="FX11" s="9">
        <v>210.93600000000001</v>
      </c>
      <c r="FY11" s="9">
        <v>50.279000000000003</v>
      </c>
      <c r="FZ11" s="9">
        <v>160.65799999999999</v>
      </c>
      <c r="GA11" s="9">
        <v>101.27</v>
      </c>
      <c r="GB11" s="9">
        <v>27.582000000000001</v>
      </c>
      <c r="GC11" s="9">
        <v>73.688000000000002</v>
      </c>
      <c r="GD11" s="9">
        <v>109.667</v>
      </c>
      <c r="GE11" s="9">
        <v>22.696999999999999</v>
      </c>
      <c r="GF11" s="9">
        <v>86.97</v>
      </c>
      <c r="GG11" s="9">
        <v>7.399</v>
      </c>
      <c r="GH11" s="9">
        <v>1.1850000000000001</v>
      </c>
      <c r="GI11" s="9">
        <v>6.2149999999999999</v>
      </c>
      <c r="GJ11" s="9">
        <v>61.061</v>
      </c>
      <c r="GK11" s="9">
        <v>36.380000000000003</v>
      </c>
      <c r="GL11" s="9">
        <v>24.681000000000001</v>
      </c>
      <c r="GM11" s="9">
        <v>57.61</v>
      </c>
      <c r="GN11" s="9">
        <v>35.268000000000001</v>
      </c>
      <c r="GO11" s="9">
        <v>22.341999999999999</v>
      </c>
      <c r="GP11" s="9">
        <v>29.788</v>
      </c>
      <c r="GQ11" s="9">
        <v>18.023</v>
      </c>
      <c r="GR11" s="9">
        <v>11.765000000000001</v>
      </c>
      <c r="GS11" s="9">
        <v>27.821999999999999</v>
      </c>
      <c r="GT11" s="9">
        <v>17.245000000000001</v>
      </c>
      <c r="GU11" s="9">
        <v>10.577</v>
      </c>
      <c r="GV11" s="9">
        <v>3.4510000000000001</v>
      </c>
      <c r="GW11" s="9">
        <v>1.1120000000000001</v>
      </c>
      <c r="GX11" s="9">
        <v>2.339</v>
      </c>
      <c r="GY11" s="9">
        <v>80.795000000000002</v>
      </c>
      <c r="GZ11" s="9">
        <v>12.602</v>
      </c>
      <c r="HA11" s="9">
        <v>68.192999999999998</v>
      </c>
      <c r="HB11" s="9">
        <v>78.215000000000003</v>
      </c>
      <c r="HC11" s="9">
        <v>11.997</v>
      </c>
      <c r="HD11" s="9">
        <v>66.218000000000004</v>
      </c>
      <c r="HE11" s="9">
        <v>37.555</v>
      </c>
      <c r="HF11" s="9">
        <v>6.0190000000000001</v>
      </c>
      <c r="HG11" s="9">
        <v>31.535</v>
      </c>
      <c r="HH11" s="9">
        <v>40.659999999999997</v>
      </c>
      <c r="HI11" s="9">
        <v>5.9779999999999998</v>
      </c>
      <c r="HJ11" s="9">
        <v>34.682000000000002</v>
      </c>
      <c r="HK11" s="9">
        <v>2.58</v>
      </c>
      <c r="HL11" s="9">
        <v>0.60499999999999998</v>
      </c>
      <c r="HM11" s="9">
        <v>1.9750000000000001</v>
      </c>
      <c r="HN11" s="9">
        <v>52.328000000000003</v>
      </c>
      <c r="HO11" s="9">
        <v>8.4339999999999993</v>
      </c>
      <c r="HP11" s="9">
        <v>43.893999999999998</v>
      </c>
      <c r="HQ11" s="9">
        <v>50.161000000000001</v>
      </c>
      <c r="HR11" s="9">
        <v>7.8109999999999999</v>
      </c>
      <c r="HS11" s="9">
        <v>42.348999999999997</v>
      </c>
      <c r="HT11" s="9">
        <v>23.381</v>
      </c>
      <c r="HU11" s="9">
        <v>4.8879999999999999</v>
      </c>
      <c r="HV11" s="9">
        <v>18.492000000000001</v>
      </c>
      <c r="HW11" s="9">
        <v>26.78</v>
      </c>
      <c r="HX11" s="9">
        <v>2.923</v>
      </c>
      <c r="HY11" s="9">
        <v>23.856999999999999</v>
      </c>
      <c r="HZ11" s="9">
        <v>2.1669999999999998</v>
      </c>
      <c r="IA11" s="9">
        <v>0.623</v>
      </c>
      <c r="IB11" s="9">
        <v>1.5449999999999999</v>
      </c>
      <c r="IC11" s="9">
        <v>70.731999999999999</v>
      </c>
      <c r="ID11" s="9">
        <v>24.033000000000001</v>
      </c>
      <c r="IE11" s="9">
        <v>46.698999999999998</v>
      </c>
      <c r="IF11" s="9">
        <v>66.384</v>
      </c>
      <c r="IG11" s="9">
        <v>22.963999999999999</v>
      </c>
      <c r="IH11" s="9">
        <v>43.42</v>
      </c>
      <c r="II11" s="9">
        <v>30.497</v>
      </c>
      <c r="IJ11" s="9">
        <v>11.574999999999999</v>
      </c>
      <c r="IK11" s="9">
        <v>18.922000000000001</v>
      </c>
      <c r="IL11" s="9">
        <v>35.887</v>
      </c>
      <c r="IM11" s="9">
        <v>11.388999999999999</v>
      </c>
      <c r="IN11" s="9">
        <v>24.497</v>
      </c>
      <c r="IO11" s="9">
        <v>4.3479999999999999</v>
      </c>
      <c r="IP11" s="9">
        <v>1.069</v>
      </c>
      <c r="IQ11" s="9">
        <v>3.2789999999999999</v>
      </c>
    </row>
    <row r="12" spans="1:251">
      <c r="A12" s="10">
        <v>42401</v>
      </c>
      <c r="B12" s="9">
        <v>219.233</v>
      </c>
      <c r="C12" s="9">
        <v>164.95699999999999</v>
      </c>
      <c r="D12" s="9">
        <v>63.832000000000001</v>
      </c>
      <c r="E12" s="9">
        <v>101.124</v>
      </c>
      <c r="F12" s="9">
        <v>168.494</v>
      </c>
      <c r="G12" s="9">
        <v>50.386000000000003</v>
      </c>
      <c r="H12" s="9">
        <v>118.10899999999999</v>
      </c>
      <c r="I12" s="9">
        <v>29.835999999999999</v>
      </c>
      <c r="J12" s="9">
        <v>7.7690000000000001</v>
      </c>
      <c r="K12" s="9">
        <v>22.067</v>
      </c>
      <c r="L12" s="9">
        <v>303.80200000000002</v>
      </c>
      <c r="M12" s="9">
        <v>99.406000000000006</v>
      </c>
      <c r="N12" s="9">
        <v>204.39599999999999</v>
      </c>
      <c r="O12" s="9">
        <v>283.82600000000002</v>
      </c>
      <c r="P12" s="9">
        <v>94.358000000000004</v>
      </c>
      <c r="Q12" s="9">
        <v>189.46799999999999</v>
      </c>
      <c r="R12" s="9">
        <v>143.965</v>
      </c>
      <c r="S12" s="9">
        <v>54.848999999999997</v>
      </c>
      <c r="T12" s="9">
        <v>89.116</v>
      </c>
      <c r="U12" s="9">
        <v>139.86099999999999</v>
      </c>
      <c r="V12" s="9">
        <v>39.509</v>
      </c>
      <c r="W12" s="9">
        <v>100.352</v>
      </c>
      <c r="X12" s="9">
        <v>19.975999999999999</v>
      </c>
      <c r="Y12" s="9">
        <v>5.048</v>
      </c>
      <c r="Z12" s="9">
        <v>14.928000000000001</v>
      </c>
      <c r="AA12" s="9">
        <v>59.484999999999999</v>
      </c>
      <c r="AB12" s="9">
        <v>22.581</v>
      </c>
      <c r="AC12" s="9">
        <v>36.904000000000003</v>
      </c>
      <c r="AD12" s="9">
        <v>49.625</v>
      </c>
      <c r="AE12" s="9">
        <v>19.86</v>
      </c>
      <c r="AF12" s="9">
        <v>29.765000000000001</v>
      </c>
      <c r="AG12" s="9">
        <v>20.992000000000001</v>
      </c>
      <c r="AH12" s="9">
        <v>8.984</v>
      </c>
      <c r="AI12" s="9">
        <v>12.007999999999999</v>
      </c>
      <c r="AJ12" s="9">
        <v>28.632999999999999</v>
      </c>
      <c r="AK12" s="9">
        <v>10.875999999999999</v>
      </c>
      <c r="AL12" s="9">
        <v>17.757000000000001</v>
      </c>
      <c r="AM12" s="9">
        <v>9.86</v>
      </c>
      <c r="AN12" s="9">
        <v>2.7210000000000001</v>
      </c>
      <c r="AO12" s="9">
        <v>7.1379999999999999</v>
      </c>
      <c r="AP12" s="9">
        <v>90.7</v>
      </c>
      <c r="AQ12" s="9">
        <v>11.762</v>
      </c>
      <c r="AR12" s="9">
        <v>78.938000000000002</v>
      </c>
      <c r="AS12" s="9">
        <v>82.986000000000004</v>
      </c>
      <c r="AT12" s="9">
        <v>11.147</v>
      </c>
      <c r="AU12" s="9">
        <v>71.838999999999999</v>
      </c>
      <c r="AV12" s="9">
        <v>37.479999999999997</v>
      </c>
      <c r="AW12" s="9">
        <v>7.74</v>
      </c>
      <c r="AX12" s="9">
        <v>29.74</v>
      </c>
      <c r="AY12" s="9">
        <v>45.506</v>
      </c>
      <c r="AZ12" s="9">
        <v>3.407</v>
      </c>
      <c r="BA12" s="9">
        <v>42.098999999999997</v>
      </c>
      <c r="BB12" s="9">
        <v>7.7140000000000004</v>
      </c>
      <c r="BC12" s="9">
        <v>0.61399999999999999</v>
      </c>
      <c r="BD12" s="9">
        <v>7.0990000000000002</v>
      </c>
      <c r="BE12" s="9">
        <v>56.598999999999997</v>
      </c>
      <c r="BF12" s="9">
        <v>11.51</v>
      </c>
      <c r="BG12" s="9">
        <v>45.088999999999999</v>
      </c>
      <c r="BH12" s="9">
        <v>50.817</v>
      </c>
      <c r="BI12" s="9">
        <v>11.51</v>
      </c>
      <c r="BJ12" s="9">
        <v>39.307000000000002</v>
      </c>
      <c r="BK12" s="9">
        <v>22.54</v>
      </c>
      <c r="BL12" s="9">
        <v>6.06</v>
      </c>
      <c r="BM12" s="9">
        <v>16.48</v>
      </c>
      <c r="BN12" s="9">
        <v>28.277000000000001</v>
      </c>
      <c r="BO12" s="9">
        <v>5.45</v>
      </c>
      <c r="BP12" s="9">
        <v>22.827000000000002</v>
      </c>
      <c r="BQ12" s="9">
        <v>5.782</v>
      </c>
      <c r="BR12" s="9">
        <v>0</v>
      </c>
      <c r="BS12" s="9">
        <v>5.782</v>
      </c>
      <c r="BT12" s="9">
        <v>110.512</v>
      </c>
      <c r="BU12" s="9">
        <v>40.975000000000001</v>
      </c>
      <c r="BV12" s="9">
        <v>69.536000000000001</v>
      </c>
      <c r="BW12" s="9">
        <v>103.41</v>
      </c>
      <c r="BX12" s="9">
        <v>38.933</v>
      </c>
      <c r="BY12" s="9">
        <v>64.477000000000004</v>
      </c>
      <c r="BZ12" s="9">
        <v>51.892000000000003</v>
      </c>
      <c r="CA12" s="9">
        <v>19.834</v>
      </c>
      <c r="CB12" s="9">
        <v>32.058999999999997</v>
      </c>
      <c r="CC12" s="9">
        <v>51.518000000000001</v>
      </c>
      <c r="CD12" s="9">
        <v>19.099</v>
      </c>
      <c r="CE12" s="9">
        <v>32.418999999999997</v>
      </c>
      <c r="CF12" s="9">
        <v>7.1020000000000003</v>
      </c>
      <c r="CG12" s="9">
        <v>2.0430000000000001</v>
      </c>
      <c r="CH12" s="9">
        <v>5.0590000000000002</v>
      </c>
      <c r="CI12" s="9">
        <v>105.477</v>
      </c>
      <c r="CJ12" s="9">
        <v>57.74</v>
      </c>
      <c r="CK12" s="9">
        <v>47.735999999999997</v>
      </c>
      <c r="CL12" s="9">
        <v>96.238</v>
      </c>
      <c r="CM12" s="9">
        <v>52.628</v>
      </c>
      <c r="CN12" s="9">
        <v>43.61</v>
      </c>
      <c r="CO12" s="9">
        <v>53.043999999999997</v>
      </c>
      <c r="CP12" s="9">
        <v>30.198</v>
      </c>
      <c r="CQ12" s="9">
        <v>22.846</v>
      </c>
      <c r="CR12" s="9">
        <v>43.194000000000003</v>
      </c>
      <c r="CS12" s="9">
        <v>22.43</v>
      </c>
      <c r="CT12" s="9">
        <v>20.763999999999999</v>
      </c>
      <c r="CU12" s="9">
        <v>9.2390000000000008</v>
      </c>
      <c r="CV12" s="9">
        <v>5.1120000000000001</v>
      </c>
      <c r="CW12" s="9">
        <v>4.1269999999999998</v>
      </c>
      <c r="CX12" s="9">
        <v>108.49299999999999</v>
      </c>
      <c r="CY12" s="9">
        <v>23.890999999999998</v>
      </c>
      <c r="CZ12" s="9">
        <v>84.602000000000004</v>
      </c>
      <c r="DA12" s="9">
        <v>99.457999999999998</v>
      </c>
      <c r="DB12" s="9">
        <v>21.292000000000002</v>
      </c>
      <c r="DC12" s="9">
        <v>78.165000000000006</v>
      </c>
      <c r="DD12" s="9">
        <v>40.597999999999999</v>
      </c>
      <c r="DE12" s="9">
        <v>10.523999999999999</v>
      </c>
      <c r="DF12" s="9">
        <v>30.074999999999999</v>
      </c>
      <c r="DG12" s="9">
        <v>58.859000000000002</v>
      </c>
      <c r="DH12" s="9">
        <v>10.768000000000001</v>
      </c>
      <c r="DI12" s="9">
        <v>48.091000000000001</v>
      </c>
      <c r="DJ12" s="9">
        <v>9.0350000000000001</v>
      </c>
      <c r="DK12" s="9">
        <v>2.5990000000000002</v>
      </c>
      <c r="DL12" s="9">
        <v>6.4370000000000003</v>
      </c>
      <c r="DM12" s="9">
        <v>168.38499999999999</v>
      </c>
      <c r="DN12" s="9">
        <v>60.584000000000003</v>
      </c>
      <c r="DO12" s="9">
        <v>107.801</v>
      </c>
      <c r="DP12" s="9">
        <v>158.09299999999999</v>
      </c>
      <c r="DQ12" s="9">
        <v>60.192</v>
      </c>
      <c r="DR12" s="9">
        <v>97.900999999999996</v>
      </c>
      <c r="DS12" s="9">
        <v>73.986000000000004</v>
      </c>
      <c r="DT12" s="9">
        <v>31.503</v>
      </c>
      <c r="DU12" s="9">
        <v>42.481999999999999</v>
      </c>
      <c r="DV12" s="9">
        <v>84.106999999999999</v>
      </c>
      <c r="DW12" s="9">
        <v>28.689</v>
      </c>
      <c r="DX12" s="9">
        <v>55.418999999999997</v>
      </c>
      <c r="DY12" s="9">
        <v>10.291</v>
      </c>
      <c r="DZ12" s="9">
        <v>0.39200000000000002</v>
      </c>
      <c r="EA12" s="9">
        <v>9.8989999999999991</v>
      </c>
      <c r="EB12" s="9">
        <v>62.393000000000001</v>
      </c>
      <c r="EC12" s="9">
        <v>24.928999999999998</v>
      </c>
      <c r="ED12" s="9">
        <v>37.463999999999999</v>
      </c>
      <c r="EE12" s="9">
        <v>56.478000000000002</v>
      </c>
      <c r="EF12" s="9">
        <v>22.677</v>
      </c>
      <c r="EG12" s="9">
        <v>33.801000000000002</v>
      </c>
      <c r="EH12" s="9">
        <v>33.335999999999999</v>
      </c>
      <c r="EI12" s="9">
        <v>12.842000000000001</v>
      </c>
      <c r="EJ12" s="9">
        <v>20.494</v>
      </c>
      <c r="EK12" s="9">
        <v>23.141999999999999</v>
      </c>
      <c r="EL12" s="9">
        <v>9.8350000000000009</v>
      </c>
      <c r="EM12" s="9">
        <v>13.305999999999999</v>
      </c>
      <c r="EN12" s="9">
        <v>5.915</v>
      </c>
      <c r="EO12" s="9">
        <v>2.2519999999999998</v>
      </c>
      <c r="EP12" s="9">
        <v>3.6629999999999998</v>
      </c>
      <c r="EQ12" s="9">
        <v>24.015999999999998</v>
      </c>
      <c r="ER12" s="9">
        <v>12.583</v>
      </c>
      <c r="ES12" s="9">
        <v>11.433</v>
      </c>
      <c r="ET12" s="9">
        <v>19.422000000000001</v>
      </c>
      <c r="EU12" s="9">
        <v>10.057</v>
      </c>
      <c r="EV12" s="9">
        <v>9.3659999999999997</v>
      </c>
      <c r="EW12" s="9">
        <v>17.036000000000001</v>
      </c>
      <c r="EX12" s="9">
        <v>8.9629999999999992</v>
      </c>
      <c r="EY12" s="9">
        <v>8.0730000000000004</v>
      </c>
      <c r="EZ12" s="9">
        <v>2.3860000000000001</v>
      </c>
      <c r="FA12" s="9">
        <v>1.093</v>
      </c>
      <c r="FB12" s="9">
        <v>1.2929999999999999</v>
      </c>
      <c r="FC12" s="9">
        <v>4.5940000000000003</v>
      </c>
      <c r="FD12" s="9">
        <v>2.5259999999999998</v>
      </c>
      <c r="FE12" s="9">
        <v>2.0670000000000002</v>
      </c>
      <c r="FF12" s="9">
        <v>290.21800000000002</v>
      </c>
      <c r="FG12" s="9">
        <v>100.916</v>
      </c>
      <c r="FH12" s="9">
        <v>189.30099999999999</v>
      </c>
      <c r="FI12" s="9">
        <v>274.63900000000001</v>
      </c>
      <c r="FJ12" s="9">
        <v>94.366</v>
      </c>
      <c r="FK12" s="9">
        <v>180.273</v>
      </c>
      <c r="FL12" s="9">
        <v>140.18600000000001</v>
      </c>
      <c r="FM12" s="9">
        <v>55</v>
      </c>
      <c r="FN12" s="9">
        <v>85.185000000000002</v>
      </c>
      <c r="FO12" s="9">
        <v>134.453</v>
      </c>
      <c r="FP12" s="9">
        <v>39.366</v>
      </c>
      <c r="FQ12" s="9">
        <v>95.087000000000003</v>
      </c>
      <c r="FR12" s="9">
        <v>15.579000000000001</v>
      </c>
      <c r="FS12" s="9">
        <v>6.55</v>
      </c>
      <c r="FT12" s="9">
        <v>9.0280000000000005</v>
      </c>
      <c r="FU12" s="9">
        <v>219.142</v>
      </c>
      <c r="FV12" s="9">
        <v>65.192999999999998</v>
      </c>
      <c r="FW12" s="9">
        <v>153.94900000000001</v>
      </c>
      <c r="FX12" s="9">
        <v>210.35300000000001</v>
      </c>
      <c r="FY12" s="9">
        <v>62.68</v>
      </c>
      <c r="FZ12" s="9">
        <v>147.673</v>
      </c>
      <c r="GA12" s="9">
        <v>107.358</v>
      </c>
      <c r="GB12" s="9">
        <v>39.776000000000003</v>
      </c>
      <c r="GC12" s="9">
        <v>67.581999999999994</v>
      </c>
      <c r="GD12" s="9">
        <v>102.995</v>
      </c>
      <c r="GE12" s="9">
        <v>22.904</v>
      </c>
      <c r="GF12" s="9">
        <v>80.090999999999994</v>
      </c>
      <c r="GG12" s="9">
        <v>8.7889999999999997</v>
      </c>
      <c r="GH12" s="9">
        <v>2.5129999999999999</v>
      </c>
      <c r="GI12" s="9">
        <v>6.2759999999999998</v>
      </c>
      <c r="GJ12" s="9">
        <v>71.075999999999993</v>
      </c>
      <c r="GK12" s="9">
        <v>35.723999999999997</v>
      </c>
      <c r="GL12" s="9">
        <v>35.351999999999997</v>
      </c>
      <c r="GM12" s="9">
        <v>64.286000000000001</v>
      </c>
      <c r="GN12" s="9">
        <v>31.686</v>
      </c>
      <c r="GO12" s="9">
        <v>32.6</v>
      </c>
      <c r="GP12" s="9">
        <v>32.828000000000003</v>
      </c>
      <c r="GQ12" s="9">
        <v>15.224</v>
      </c>
      <c r="GR12" s="9">
        <v>17.603999999999999</v>
      </c>
      <c r="GS12" s="9">
        <v>31.457999999999998</v>
      </c>
      <c r="GT12" s="9">
        <v>16.462</v>
      </c>
      <c r="GU12" s="9">
        <v>14.996</v>
      </c>
      <c r="GV12" s="9">
        <v>6.79</v>
      </c>
      <c r="GW12" s="9">
        <v>4.0369999999999999</v>
      </c>
      <c r="GX12" s="9">
        <v>2.7519999999999998</v>
      </c>
      <c r="GY12" s="9">
        <v>86.671000000000006</v>
      </c>
      <c r="GZ12" s="9">
        <v>19.920000000000002</v>
      </c>
      <c r="HA12" s="9">
        <v>66.751000000000005</v>
      </c>
      <c r="HB12" s="9">
        <v>83.135999999999996</v>
      </c>
      <c r="HC12" s="9">
        <v>18.739000000000001</v>
      </c>
      <c r="HD12" s="9">
        <v>64.397999999999996</v>
      </c>
      <c r="HE12" s="9">
        <v>37.929000000000002</v>
      </c>
      <c r="HF12" s="9">
        <v>10.571</v>
      </c>
      <c r="HG12" s="9">
        <v>27.358000000000001</v>
      </c>
      <c r="HH12" s="9">
        <v>45.207000000000001</v>
      </c>
      <c r="HI12" s="9">
        <v>8.1679999999999993</v>
      </c>
      <c r="HJ12" s="9">
        <v>37.04</v>
      </c>
      <c r="HK12" s="9">
        <v>3.5350000000000001</v>
      </c>
      <c r="HL12" s="9">
        <v>1.1819999999999999</v>
      </c>
      <c r="HM12" s="9">
        <v>2.3530000000000002</v>
      </c>
      <c r="HN12" s="9">
        <v>51.683999999999997</v>
      </c>
      <c r="HO12" s="9">
        <v>12.930999999999999</v>
      </c>
      <c r="HP12" s="9">
        <v>38.753</v>
      </c>
      <c r="HQ12" s="9">
        <v>48.383000000000003</v>
      </c>
      <c r="HR12" s="9">
        <v>11.321</v>
      </c>
      <c r="HS12" s="9">
        <v>37.061999999999998</v>
      </c>
      <c r="HT12" s="9">
        <v>23.145</v>
      </c>
      <c r="HU12" s="9">
        <v>5.3339999999999996</v>
      </c>
      <c r="HV12" s="9">
        <v>17.811</v>
      </c>
      <c r="HW12" s="9">
        <v>25.238</v>
      </c>
      <c r="HX12" s="9">
        <v>5.9870000000000001</v>
      </c>
      <c r="HY12" s="9">
        <v>19.251000000000001</v>
      </c>
      <c r="HZ12" s="9">
        <v>3.3010000000000002</v>
      </c>
      <c r="IA12" s="9">
        <v>1.61</v>
      </c>
      <c r="IB12" s="9">
        <v>1.6910000000000001</v>
      </c>
      <c r="IC12" s="9">
        <v>76.822999999999993</v>
      </c>
      <c r="ID12" s="9">
        <v>29.42</v>
      </c>
      <c r="IE12" s="9">
        <v>47.402999999999999</v>
      </c>
      <c r="IF12" s="9">
        <v>71.457999999999998</v>
      </c>
      <c r="IG12" s="9">
        <v>27.474</v>
      </c>
      <c r="IH12" s="9">
        <v>43.984999999999999</v>
      </c>
      <c r="II12" s="9">
        <v>37.531999999999996</v>
      </c>
      <c r="IJ12" s="9">
        <v>15.708</v>
      </c>
      <c r="IK12" s="9">
        <v>21.824000000000002</v>
      </c>
      <c r="IL12" s="9">
        <v>33.926000000000002</v>
      </c>
      <c r="IM12" s="9">
        <v>11.766</v>
      </c>
      <c r="IN12" s="9">
        <v>22.16</v>
      </c>
      <c r="IO12" s="9">
        <v>5.3650000000000002</v>
      </c>
      <c r="IP12" s="9">
        <v>1.946</v>
      </c>
      <c r="IQ12" s="9">
        <v>3.419</v>
      </c>
    </row>
    <row r="13" spans="1:251">
      <c r="A13" s="10">
        <v>42767</v>
      </c>
      <c r="B13" s="9">
        <v>234.35400000000001</v>
      </c>
      <c r="C13" s="9">
        <v>195.47800000000001</v>
      </c>
      <c r="D13" s="9">
        <v>78.643000000000001</v>
      </c>
      <c r="E13" s="9">
        <v>116.83499999999999</v>
      </c>
      <c r="F13" s="9">
        <v>170.51900000000001</v>
      </c>
      <c r="G13" s="9">
        <v>53</v>
      </c>
      <c r="H13" s="9">
        <v>117.51900000000001</v>
      </c>
      <c r="I13" s="9">
        <v>29.657</v>
      </c>
      <c r="J13" s="9">
        <v>7.4950000000000001</v>
      </c>
      <c r="K13" s="9">
        <v>22.161999999999999</v>
      </c>
      <c r="L13" s="9">
        <v>326.90100000000001</v>
      </c>
      <c r="M13" s="9">
        <v>107.291</v>
      </c>
      <c r="N13" s="9">
        <v>219.60900000000001</v>
      </c>
      <c r="O13" s="9">
        <v>304.68400000000003</v>
      </c>
      <c r="P13" s="9">
        <v>101.82299999999999</v>
      </c>
      <c r="Q13" s="9">
        <v>202.86099999999999</v>
      </c>
      <c r="R13" s="9">
        <v>166.16900000000001</v>
      </c>
      <c r="S13" s="9">
        <v>64.197999999999993</v>
      </c>
      <c r="T13" s="9">
        <v>101.971</v>
      </c>
      <c r="U13" s="9">
        <v>138.51499999999999</v>
      </c>
      <c r="V13" s="9">
        <v>37.625</v>
      </c>
      <c r="W13" s="9">
        <v>100.89</v>
      </c>
      <c r="X13" s="9">
        <v>22.216999999999999</v>
      </c>
      <c r="Y13" s="9">
        <v>5.468</v>
      </c>
      <c r="Z13" s="9">
        <v>16.748000000000001</v>
      </c>
      <c r="AA13" s="9">
        <v>68.753</v>
      </c>
      <c r="AB13" s="9">
        <v>31.847000000000001</v>
      </c>
      <c r="AC13" s="9">
        <v>36.905999999999999</v>
      </c>
      <c r="AD13" s="9">
        <v>61.313000000000002</v>
      </c>
      <c r="AE13" s="9">
        <v>29.82</v>
      </c>
      <c r="AF13" s="9">
        <v>31.492999999999999</v>
      </c>
      <c r="AG13" s="9">
        <v>29.309000000000001</v>
      </c>
      <c r="AH13" s="9">
        <v>14.445</v>
      </c>
      <c r="AI13" s="9">
        <v>14.864000000000001</v>
      </c>
      <c r="AJ13" s="9">
        <v>32.003999999999998</v>
      </c>
      <c r="AK13" s="9">
        <v>15.375</v>
      </c>
      <c r="AL13" s="9">
        <v>16.628</v>
      </c>
      <c r="AM13" s="9">
        <v>7.44</v>
      </c>
      <c r="AN13" s="9">
        <v>2.0270000000000001</v>
      </c>
      <c r="AO13" s="9">
        <v>5.4130000000000003</v>
      </c>
      <c r="AP13" s="9">
        <v>86.168999999999997</v>
      </c>
      <c r="AQ13" s="9">
        <v>9.4160000000000004</v>
      </c>
      <c r="AR13" s="9">
        <v>76.754000000000005</v>
      </c>
      <c r="AS13" s="9">
        <v>81.369</v>
      </c>
      <c r="AT13" s="9">
        <v>9.2899999999999991</v>
      </c>
      <c r="AU13" s="9">
        <v>72.078999999999994</v>
      </c>
      <c r="AV13" s="9">
        <v>37.537999999999997</v>
      </c>
      <c r="AW13" s="9">
        <v>4.8049999999999997</v>
      </c>
      <c r="AX13" s="9">
        <v>32.731999999999999</v>
      </c>
      <c r="AY13" s="9">
        <v>43.831000000000003</v>
      </c>
      <c r="AZ13" s="9">
        <v>4.4850000000000003</v>
      </c>
      <c r="BA13" s="9">
        <v>39.347000000000001</v>
      </c>
      <c r="BB13" s="9">
        <v>4.8</v>
      </c>
      <c r="BC13" s="9">
        <v>0.125</v>
      </c>
      <c r="BD13" s="9">
        <v>4.6749999999999998</v>
      </c>
      <c r="BE13" s="9">
        <v>71.989999999999995</v>
      </c>
      <c r="BF13" s="9">
        <v>17.917000000000002</v>
      </c>
      <c r="BG13" s="9">
        <v>54.073</v>
      </c>
      <c r="BH13" s="9">
        <v>65.528999999999996</v>
      </c>
      <c r="BI13" s="9">
        <v>16.012</v>
      </c>
      <c r="BJ13" s="9">
        <v>49.517000000000003</v>
      </c>
      <c r="BK13" s="9">
        <v>33.363</v>
      </c>
      <c r="BL13" s="9">
        <v>8.8290000000000006</v>
      </c>
      <c r="BM13" s="9">
        <v>24.533000000000001</v>
      </c>
      <c r="BN13" s="9">
        <v>32.167000000000002</v>
      </c>
      <c r="BO13" s="9">
        <v>7.1829999999999998</v>
      </c>
      <c r="BP13" s="9">
        <v>24.984000000000002</v>
      </c>
      <c r="BQ13" s="9">
        <v>6.4610000000000003</v>
      </c>
      <c r="BR13" s="9">
        <v>1.905</v>
      </c>
      <c r="BS13" s="9">
        <v>4.556</v>
      </c>
      <c r="BT13" s="9">
        <v>127.616</v>
      </c>
      <c r="BU13" s="9">
        <v>50.710999999999999</v>
      </c>
      <c r="BV13" s="9">
        <v>76.905000000000001</v>
      </c>
      <c r="BW13" s="9">
        <v>114.928</v>
      </c>
      <c r="BX13" s="9">
        <v>47.683</v>
      </c>
      <c r="BY13" s="9">
        <v>67.245999999999995</v>
      </c>
      <c r="BZ13" s="9">
        <v>67.727000000000004</v>
      </c>
      <c r="CA13" s="9">
        <v>30.763999999999999</v>
      </c>
      <c r="CB13" s="9">
        <v>36.963000000000001</v>
      </c>
      <c r="CC13" s="9">
        <v>47.201000000000001</v>
      </c>
      <c r="CD13" s="9">
        <v>16.919</v>
      </c>
      <c r="CE13" s="9">
        <v>30.282</v>
      </c>
      <c r="CF13" s="9">
        <v>12.688000000000001</v>
      </c>
      <c r="CG13" s="9">
        <v>3.028</v>
      </c>
      <c r="CH13" s="9">
        <v>9.66</v>
      </c>
      <c r="CI13" s="9">
        <v>109.879</v>
      </c>
      <c r="CJ13" s="9">
        <v>61.094999999999999</v>
      </c>
      <c r="CK13" s="9">
        <v>48.783999999999999</v>
      </c>
      <c r="CL13" s="9">
        <v>104.17</v>
      </c>
      <c r="CM13" s="9">
        <v>58.658000000000001</v>
      </c>
      <c r="CN13" s="9">
        <v>45.512</v>
      </c>
      <c r="CO13" s="9">
        <v>56.85</v>
      </c>
      <c r="CP13" s="9">
        <v>34.244</v>
      </c>
      <c r="CQ13" s="9">
        <v>22.606000000000002</v>
      </c>
      <c r="CR13" s="9">
        <v>47.32</v>
      </c>
      <c r="CS13" s="9">
        <v>24.414000000000001</v>
      </c>
      <c r="CT13" s="9">
        <v>22.905999999999999</v>
      </c>
      <c r="CU13" s="9">
        <v>5.7080000000000002</v>
      </c>
      <c r="CV13" s="9">
        <v>2.4369999999999998</v>
      </c>
      <c r="CW13" s="9">
        <v>3.2719999999999998</v>
      </c>
      <c r="CX13" s="9">
        <v>111.71</v>
      </c>
      <c r="CY13" s="9">
        <v>24.094999999999999</v>
      </c>
      <c r="CZ13" s="9">
        <v>87.614999999999995</v>
      </c>
      <c r="DA13" s="9">
        <v>105.393</v>
      </c>
      <c r="DB13" s="9">
        <v>22.981999999999999</v>
      </c>
      <c r="DC13" s="9">
        <v>82.411000000000001</v>
      </c>
      <c r="DD13" s="9">
        <v>46.73</v>
      </c>
      <c r="DE13" s="9">
        <v>15.175000000000001</v>
      </c>
      <c r="DF13" s="9">
        <v>31.555</v>
      </c>
      <c r="DG13" s="9">
        <v>58.662999999999997</v>
      </c>
      <c r="DH13" s="9">
        <v>7.8079999999999998</v>
      </c>
      <c r="DI13" s="9">
        <v>50.856000000000002</v>
      </c>
      <c r="DJ13" s="9">
        <v>6.3170000000000002</v>
      </c>
      <c r="DK13" s="9">
        <v>1.113</v>
      </c>
      <c r="DL13" s="9">
        <v>5.2039999999999997</v>
      </c>
      <c r="DM13" s="9">
        <v>188.85900000000001</v>
      </c>
      <c r="DN13" s="9">
        <v>69.290999999999997</v>
      </c>
      <c r="DO13" s="9">
        <v>119.568</v>
      </c>
      <c r="DP13" s="9">
        <v>172.45099999999999</v>
      </c>
      <c r="DQ13" s="9">
        <v>65.533000000000001</v>
      </c>
      <c r="DR13" s="9">
        <v>106.917</v>
      </c>
      <c r="DS13" s="9">
        <v>94.534999999999997</v>
      </c>
      <c r="DT13" s="9">
        <v>36.402000000000001</v>
      </c>
      <c r="DU13" s="9">
        <v>58.133000000000003</v>
      </c>
      <c r="DV13" s="9">
        <v>77.915000000000006</v>
      </c>
      <c r="DW13" s="9">
        <v>29.131</v>
      </c>
      <c r="DX13" s="9">
        <v>48.783999999999999</v>
      </c>
      <c r="DY13" s="9">
        <v>16.408999999999999</v>
      </c>
      <c r="DZ13" s="9">
        <v>3.758</v>
      </c>
      <c r="EA13" s="9">
        <v>12.651</v>
      </c>
      <c r="EB13" s="9">
        <v>78.575000000000003</v>
      </c>
      <c r="EC13" s="9">
        <v>36.401000000000003</v>
      </c>
      <c r="ED13" s="9">
        <v>42.173999999999999</v>
      </c>
      <c r="EE13" s="9">
        <v>72.088999999999999</v>
      </c>
      <c r="EF13" s="9">
        <v>33.776000000000003</v>
      </c>
      <c r="EG13" s="9">
        <v>38.314</v>
      </c>
      <c r="EH13" s="9">
        <v>41.951999999999998</v>
      </c>
      <c r="EI13" s="9">
        <v>19.416</v>
      </c>
      <c r="EJ13" s="9">
        <v>22.536999999999999</v>
      </c>
      <c r="EK13" s="9">
        <v>30.137</v>
      </c>
      <c r="EL13" s="9">
        <v>14.36</v>
      </c>
      <c r="EM13" s="9">
        <v>15.776999999999999</v>
      </c>
      <c r="EN13" s="9">
        <v>6.4850000000000003</v>
      </c>
      <c r="EO13" s="9">
        <v>2.625</v>
      </c>
      <c r="EP13" s="9">
        <v>3.86</v>
      </c>
      <c r="EQ13" s="9">
        <v>16.509</v>
      </c>
      <c r="ER13" s="9">
        <v>9.3520000000000003</v>
      </c>
      <c r="ES13" s="9">
        <v>7.157</v>
      </c>
      <c r="ET13" s="9">
        <v>16.064</v>
      </c>
      <c r="EU13" s="9">
        <v>9.3520000000000003</v>
      </c>
      <c r="EV13" s="9">
        <v>6.7110000000000003</v>
      </c>
      <c r="EW13" s="9">
        <v>12.26</v>
      </c>
      <c r="EX13" s="9">
        <v>7.6509999999999998</v>
      </c>
      <c r="EY13" s="9">
        <v>4.609</v>
      </c>
      <c r="EZ13" s="9">
        <v>3.8029999999999999</v>
      </c>
      <c r="FA13" s="9">
        <v>1.7010000000000001</v>
      </c>
      <c r="FB13" s="9">
        <v>2.1019999999999999</v>
      </c>
      <c r="FC13" s="9">
        <v>0.44600000000000001</v>
      </c>
      <c r="FD13" s="9">
        <v>0</v>
      </c>
      <c r="FE13" s="9">
        <v>0.44600000000000001</v>
      </c>
      <c r="FF13" s="9">
        <v>282.03100000000001</v>
      </c>
      <c r="FG13" s="9">
        <v>96.802000000000007</v>
      </c>
      <c r="FH13" s="9">
        <v>185.22900000000001</v>
      </c>
      <c r="FI13" s="9">
        <v>266.96100000000001</v>
      </c>
      <c r="FJ13" s="9">
        <v>90.596999999999994</v>
      </c>
      <c r="FK13" s="9">
        <v>176.364</v>
      </c>
      <c r="FL13" s="9">
        <v>125.084</v>
      </c>
      <c r="FM13" s="9">
        <v>49.143999999999998</v>
      </c>
      <c r="FN13" s="9">
        <v>75.941000000000003</v>
      </c>
      <c r="FO13" s="9">
        <v>141.876</v>
      </c>
      <c r="FP13" s="9">
        <v>41.453000000000003</v>
      </c>
      <c r="FQ13" s="9">
        <v>100.423</v>
      </c>
      <c r="FR13" s="9">
        <v>15.071</v>
      </c>
      <c r="FS13" s="9">
        <v>6.2050000000000001</v>
      </c>
      <c r="FT13" s="9">
        <v>8.8659999999999997</v>
      </c>
      <c r="FU13" s="9">
        <v>215.48099999999999</v>
      </c>
      <c r="FV13" s="9">
        <v>57.273000000000003</v>
      </c>
      <c r="FW13" s="9">
        <v>158.20699999999999</v>
      </c>
      <c r="FX13" s="9">
        <v>205.03700000000001</v>
      </c>
      <c r="FY13" s="9">
        <v>53.298999999999999</v>
      </c>
      <c r="FZ13" s="9">
        <v>151.738</v>
      </c>
      <c r="GA13" s="9">
        <v>91.003</v>
      </c>
      <c r="GB13" s="9">
        <v>27.591999999999999</v>
      </c>
      <c r="GC13" s="9">
        <v>63.411000000000001</v>
      </c>
      <c r="GD13" s="9">
        <v>114.03400000000001</v>
      </c>
      <c r="GE13" s="9">
        <v>25.706</v>
      </c>
      <c r="GF13" s="9">
        <v>88.328000000000003</v>
      </c>
      <c r="GG13" s="9">
        <v>10.444000000000001</v>
      </c>
      <c r="GH13" s="9">
        <v>3.9750000000000001</v>
      </c>
      <c r="GI13" s="9">
        <v>6.4690000000000003</v>
      </c>
      <c r="GJ13" s="9">
        <v>66.551000000000002</v>
      </c>
      <c r="GK13" s="9">
        <v>39.529000000000003</v>
      </c>
      <c r="GL13" s="9">
        <v>27.021999999999998</v>
      </c>
      <c r="GM13" s="9">
        <v>61.923999999999999</v>
      </c>
      <c r="GN13" s="9">
        <v>37.298000000000002</v>
      </c>
      <c r="GO13" s="9">
        <v>24.626000000000001</v>
      </c>
      <c r="GP13" s="9">
        <v>34.082000000000001</v>
      </c>
      <c r="GQ13" s="9">
        <v>21.550999999999998</v>
      </c>
      <c r="GR13" s="9">
        <v>12.53</v>
      </c>
      <c r="GS13" s="9">
        <v>27.841999999999999</v>
      </c>
      <c r="GT13" s="9">
        <v>15.747</v>
      </c>
      <c r="GU13" s="9">
        <v>12.095000000000001</v>
      </c>
      <c r="GV13" s="9">
        <v>4.6269999999999998</v>
      </c>
      <c r="GW13" s="9">
        <v>2.23</v>
      </c>
      <c r="GX13" s="9">
        <v>2.3959999999999999</v>
      </c>
      <c r="GY13" s="9">
        <v>74.391000000000005</v>
      </c>
      <c r="GZ13" s="9">
        <v>13.884</v>
      </c>
      <c r="HA13" s="9">
        <v>60.506999999999998</v>
      </c>
      <c r="HB13" s="9">
        <v>68.412000000000006</v>
      </c>
      <c r="HC13" s="9">
        <v>12.403</v>
      </c>
      <c r="HD13" s="9">
        <v>56.008000000000003</v>
      </c>
      <c r="HE13" s="9">
        <v>27.471</v>
      </c>
      <c r="HF13" s="9">
        <v>5.5810000000000004</v>
      </c>
      <c r="HG13" s="9">
        <v>21.89</v>
      </c>
      <c r="HH13" s="9">
        <v>40.94</v>
      </c>
      <c r="HI13" s="9">
        <v>6.8220000000000001</v>
      </c>
      <c r="HJ13" s="9">
        <v>34.119</v>
      </c>
      <c r="HK13" s="9">
        <v>5.98</v>
      </c>
      <c r="HL13" s="9">
        <v>1.4810000000000001</v>
      </c>
      <c r="HM13" s="9">
        <v>4.4989999999999997</v>
      </c>
      <c r="HN13" s="9">
        <v>55.738999999999997</v>
      </c>
      <c r="HO13" s="9">
        <v>14.596</v>
      </c>
      <c r="HP13" s="9">
        <v>41.143000000000001</v>
      </c>
      <c r="HQ13" s="9">
        <v>55.064</v>
      </c>
      <c r="HR13" s="9">
        <v>14.596</v>
      </c>
      <c r="HS13" s="9">
        <v>40.469000000000001</v>
      </c>
      <c r="HT13" s="9">
        <v>28.082999999999998</v>
      </c>
      <c r="HU13" s="9">
        <v>7.0019999999999998</v>
      </c>
      <c r="HV13" s="9">
        <v>21.081</v>
      </c>
      <c r="HW13" s="9">
        <v>26.981000000000002</v>
      </c>
      <c r="HX13" s="9">
        <v>7.5940000000000003</v>
      </c>
      <c r="HY13" s="9">
        <v>19.388000000000002</v>
      </c>
      <c r="HZ13" s="9">
        <v>0.67400000000000004</v>
      </c>
      <c r="IA13" s="9">
        <v>0</v>
      </c>
      <c r="IB13" s="9">
        <v>0.67400000000000004</v>
      </c>
      <c r="IC13" s="9">
        <v>83.423000000000002</v>
      </c>
      <c r="ID13" s="9">
        <v>31.166</v>
      </c>
      <c r="IE13" s="9">
        <v>52.256999999999998</v>
      </c>
      <c r="IF13" s="9">
        <v>80.040999999999997</v>
      </c>
      <c r="IG13" s="9">
        <v>28.888999999999999</v>
      </c>
      <c r="IH13" s="9">
        <v>51.151000000000003</v>
      </c>
      <c r="II13" s="9">
        <v>38.508000000000003</v>
      </c>
      <c r="IJ13" s="9">
        <v>17.920000000000002</v>
      </c>
      <c r="IK13" s="9">
        <v>20.588000000000001</v>
      </c>
      <c r="IL13" s="9">
        <v>41.533000000000001</v>
      </c>
      <c r="IM13" s="9">
        <v>10.968999999999999</v>
      </c>
      <c r="IN13" s="9">
        <v>30.562999999999999</v>
      </c>
      <c r="IO13" s="9">
        <v>3.3820000000000001</v>
      </c>
      <c r="IP13" s="9">
        <v>2.2770000000000001</v>
      </c>
      <c r="IQ13" s="9">
        <v>1.1060000000000001</v>
      </c>
    </row>
    <row r="14" spans="1:251">
      <c r="A14" s="10">
        <v>43132</v>
      </c>
      <c r="B14" s="9">
        <v>235.375</v>
      </c>
      <c r="C14" s="9">
        <v>193.21700000000001</v>
      </c>
      <c r="D14" s="9">
        <v>62.82</v>
      </c>
      <c r="E14" s="9">
        <v>130.398</v>
      </c>
      <c r="F14" s="9">
        <v>166.75399999999999</v>
      </c>
      <c r="G14" s="9">
        <v>61.776000000000003</v>
      </c>
      <c r="H14" s="9">
        <v>104.977</v>
      </c>
      <c r="I14" s="9">
        <v>43.561999999999998</v>
      </c>
      <c r="J14" s="9">
        <v>9.1720000000000006</v>
      </c>
      <c r="K14" s="9">
        <v>34.39</v>
      </c>
      <c r="L14" s="9">
        <v>331.88499999999999</v>
      </c>
      <c r="M14" s="9">
        <v>102.22799999999999</v>
      </c>
      <c r="N14" s="9">
        <v>229.65799999999999</v>
      </c>
      <c r="O14" s="9">
        <v>302.334</v>
      </c>
      <c r="P14" s="9">
        <v>96.558999999999997</v>
      </c>
      <c r="Q14" s="9">
        <v>205.77600000000001</v>
      </c>
      <c r="R14" s="9">
        <v>162.74100000000001</v>
      </c>
      <c r="S14" s="9">
        <v>48.88</v>
      </c>
      <c r="T14" s="9">
        <v>113.861</v>
      </c>
      <c r="U14" s="9">
        <v>139.59299999999999</v>
      </c>
      <c r="V14" s="9">
        <v>47.679000000000002</v>
      </c>
      <c r="W14" s="9">
        <v>91.914000000000001</v>
      </c>
      <c r="X14" s="9">
        <v>29.550999999999998</v>
      </c>
      <c r="Y14" s="9">
        <v>5.6689999999999996</v>
      </c>
      <c r="Z14" s="9">
        <v>23.882000000000001</v>
      </c>
      <c r="AA14" s="9">
        <v>71.647000000000006</v>
      </c>
      <c r="AB14" s="9">
        <v>31.541</v>
      </c>
      <c r="AC14" s="9">
        <v>40.106999999999999</v>
      </c>
      <c r="AD14" s="9">
        <v>57.637</v>
      </c>
      <c r="AE14" s="9">
        <v>28.038</v>
      </c>
      <c r="AF14" s="9">
        <v>29.599</v>
      </c>
      <c r="AG14" s="9">
        <v>30.475999999999999</v>
      </c>
      <c r="AH14" s="9">
        <v>13.94</v>
      </c>
      <c r="AI14" s="9">
        <v>16.536000000000001</v>
      </c>
      <c r="AJ14" s="9">
        <v>27.161000000000001</v>
      </c>
      <c r="AK14" s="9">
        <v>14.098000000000001</v>
      </c>
      <c r="AL14" s="9">
        <v>13.063000000000001</v>
      </c>
      <c r="AM14" s="9">
        <v>14.01</v>
      </c>
      <c r="AN14" s="9">
        <v>3.5030000000000001</v>
      </c>
      <c r="AO14" s="9">
        <v>10.507999999999999</v>
      </c>
      <c r="AP14" s="9">
        <v>101.584</v>
      </c>
      <c r="AQ14" s="9">
        <v>15.036</v>
      </c>
      <c r="AR14" s="9">
        <v>86.548000000000002</v>
      </c>
      <c r="AS14" s="9">
        <v>89.498999999999995</v>
      </c>
      <c r="AT14" s="9">
        <v>14.271000000000001</v>
      </c>
      <c r="AU14" s="9">
        <v>75.227000000000004</v>
      </c>
      <c r="AV14" s="9">
        <v>45.887</v>
      </c>
      <c r="AW14" s="9">
        <v>6.6340000000000003</v>
      </c>
      <c r="AX14" s="9">
        <v>39.253999999999998</v>
      </c>
      <c r="AY14" s="9">
        <v>43.610999999999997</v>
      </c>
      <c r="AZ14" s="9">
        <v>7.6369999999999996</v>
      </c>
      <c r="BA14" s="9">
        <v>35.973999999999997</v>
      </c>
      <c r="BB14" s="9">
        <v>12.085000000000001</v>
      </c>
      <c r="BC14" s="9">
        <v>0.76500000000000001</v>
      </c>
      <c r="BD14" s="9">
        <v>11.321</v>
      </c>
      <c r="BE14" s="9">
        <v>58.521000000000001</v>
      </c>
      <c r="BF14" s="9">
        <v>13.920999999999999</v>
      </c>
      <c r="BG14" s="9">
        <v>44.598999999999997</v>
      </c>
      <c r="BH14" s="9">
        <v>53.908999999999999</v>
      </c>
      <c r="BI14" s="9">
        <v>13.214</v>
      </c>
      <c r="BJ14" s="9">
        <v>40.695</v>
      </c>
      <c r="BK14" s="9">
        <v>30.369</v>
      </c>
      <c r="BL14" s="9">
        <v>5.4790000000000001</v>
      </c>
      <c r="BM14" s="9">
        <v>24.888999999999999</v>
      </c>
      <c r="BN14" s="9">
        <v>23.54</v>
      </c>
      <c r="BO14" s="9">
        <v>7.734</v>
      </c>
      <c r="BP14" s="9">
        <v>15.805999999999999</v>
      </c>
      <c r="BQ14" s="9">
        <v>4.6120000000000001</v>
      </c>
      <c r="BR14" s="9">
        <v>0.70699999999999996</v>
      </c>
      <c r="BS14" s="9">
        <v>3.9039999999999999</v>
      </c>
      <c r="BT14" s="9">
        <v>120.583</v>
      </c>
      <c r="BU14" s="9">
        <v>44.624000000000002</v>
      </c>
      <c r="BV14" s="9">
        <v>75.959000000000003</v>
      </c>
      <c r="BW14" s="9">
        <v>103.861</v>
      </c>
      <c r="BX14" s="9">
        <v>40.563000000000002</v>
      </c>
      <c r="BY14" s="9">
        <v>63.298999999999999</v>
      </c>
      <c r="BZ14" s="9">
        <v>59.567</v>
      </c>
      <c r="CA14" s="9">
        <v>25.431000000000001</v>
      </c>
      <c r="CB14" s="9">
        <v>34.137</v>
      </c>
      <c r="CC14" s="9">
        <v>44.293999999999997</v>
      </c>
      <c r="CD14" s="9">
        <v>15.132</v>
      </c>
      <c r="CE14" s="9">
        <v>29.161999999999999</v>
      </c>
      <c r="CF14" s="9">
        <v>16.722000000000001</v>
      </c>
      <c r="CG14" s="9">
        <v>4.0620000000000003</v>
      </c>
      <c r="CH14" s="9">
        <v>12.66</v>
      </c>
      <c r="CI14" s="9">
        <v>122.845</v>
      </c>
      <c r="CJ14" s="9">
        <v>60.186999999999998</v>
      </c>
      <c r="CK14" s="9">
        <v>62.658000000000001</v>
      </c>
      <c r="CL14" s="9">
        <v>112.702</v>
      </c>
      <c r="CM14" s="9">
        <v>56.548999999999999</v>
      </c>
      <c r="CN14" s="9">
        <v>56.154000000000003</v>
      </c>
      <c r="CO14" s="9">
        <v>57.393999999999998</v>
      </c>
      <c r="CP14" s="9">
        <v>25.276</v>
      </c>
      <c r="CQ14" s="9">
        <v>32.118000000000002</v>
      </c>
      <c r="CR14" s="9">
        <v>55.308</v>
      </c>
      <c r="CS14" s="9">
        <v>31.273</v>
      </c>
      <c r="CT14" s="9">
        <v>24.035</v>
      </c>
      <c r="CU14" s="9">
        <v>10.143000000000001</v>
      </c>
      <c r="CV14" s="9">
        <v>3.6379999999999999</v>
      </c>
      <c r="CW14" s="9">
        <v>6.5049999999999999</v>
      </c>
      <c r="CX14" s="9">
        <v>132.04599999999999</v>
      </c>
      <c r="CY14" s="9">
        <v>28.811</v>
      </c>
      <c r="CZ14" s="9">
        <v>103.235</v>
      </c>
      <c r="DA14" s="9">
        <v>114.697</v>
      </c>
      <c r="DB14" s="9">
        <v>27.350999999999999</v>
      </c>
      <c r="DC14" s="9">
        <v>87.346000000000004</v>
      </c>
      <c r="DD14" s="9">
        <v>55.776000000000003</v>
      </c>
      <c r="DE14" s="9">
        <v>11.552</v>
      </c>
      <c r="DF14" s="9">
        <v>44.223999999999997</v>
      </c>
      <c r="DG14" s="9">
        <v>58.920999999999999</v>
      </c>
      <c r="DH14" s="9">
        <v>15.798999999999999</v>
      </c>
      <c r="DI14" s="9">
        <v>43.122999999999998</v>
      </c>
      <c r="DJ14" s="9">
        <v>17.347999999999999</v>
      </c>
      <c r="DK14" s="9">
        <v>1.46</v>
      </c>
      <c r="DL14" s="9">
        <v>15.888999999999999</v>
      </c>
      <c r="DM14" s="9">
        <v>174.61500000000001</v>
      </c>
      <c r="DN14" s="9">
        <v>67.286000000000001</v>
      </c>
      <c r="DO14" s="9">
        <v>107.32899999999999</v>
      </c>
      <c r="DP14" s="9">
        <v>158.21799999999999</v>
      </c>
      <c r="DQ14" s="9">
        <v>62.372</v>
      </c>
      <c r="DR14" s="9">
        <v>95.846000000000004</v>
      </c>
      <c r="DS14" s="9">
        <v>79.105000000000004</v>
      </c>
      <c r="DT14" s="9">
        <v>29.378</v>
      </c>
      <c r="DU14" s="9">
        <v>49.726999999999997</v>
      </c>
      <c r="DV14" s="9">
        <v>79.111999999999995</v>
      </c>
      <c r="DW14" s="9">
        <v>32.994</v>
      </c>
      <c r="DX14" s="9">
        <v>46.118000000000002</v>
      </c>
      <c r="DY14" s="9">
        <v>16.396999999999998</v>
      </c>
      <c r="DZ14" s="9">
        <v>4.9139999999999997</v>
      </c>
      <c r="EA14" s="9">
        <v>11.483000000000001</v>
      </c>
      <c r="EB14" s="9">
        <v>81.165999999999997</v>
      </c>
      <c r="EC14" s="9">
        <v>31.285</v>
      </c>
      <c r="ED14" s="9">
        <v>49.881999999999998</v>
      </c>
      <c r="EE14" s="9">
        <v>73.551000000000002</v>
      </c>
      <c r="EF14" s="9">
        <v>29.704000000000001</v>
      </c>
      <c r="EG14" s="9">
        <v>43.847000000000001</v>
      </c>
      <c r="EH14" s="9">
        <v>48.145000000000003</v>
      </c>
      <c r="EI14" s="9">
        <v>17.78</v>
      </c>
      <c r="EJ14" s="9">
        <v>30.364999999999998</v>
      </c>
      <c r="EK14" s="9">
        <v>25.405999999999999</v>
      </c>
      <c r="EL14" s="9">
        <v>11.923999999999999</v>
      </c>
      <c r="EM14" s="9">
        <v>13.481999999999999</v>
      </c>
      <c r="EN14" s="9">
        <v>7.6150000000000002</v>
      </c>
      <c r="EO14" s="9">
        <v>1.581</v>
      </c>
      <c r="EP14" s="9">
        <v>6.0350000000000001</v>
      </c>
      <c r="EQ14" s="9">
        <v>15.706</v>
      </c>
      <c r="ER14" s="9">
        <v>6.3869999999999996</v>
      </c>
      <c r="ES14" s="9">
        <v>9.3190000000000008</v>
      </c>
      <c r="ET14" s="9">
        <v>13.505000000000001</v>
      </c>
      <c r="EU14" s="9">
        <v>5.1689999999999996</v>
      </c>
      <c r="EV14" s="9">
        <v>8.3360000000000003</v>
      </c>
      <c r="EW14" s="9">
        <v>10.191000000000001</v>
      </c>
      <c r="EX14" s="9">
        <v>4.109</v>
      </c>
      <c r="EY14" s="9">
        <v>6.0819999999999999</v>
      </c>
      <c r="EZ14" s="9">
        <v>3.3140000000000001</v>
      </c>
      <c r="FA14" s="9">
        <v>1.06</v>
      </c>
      <c r="FB14" s="9">
        <v>2.254</v>
      </c>
      <c r="FC14" s="9">
        <v>2.2010000000000001</v>
      </c>
      <c r="FD14" s="9">
        <v>1.2170000000000001</v>
      </c>
      <c r="FE14" s="9">
        <v>0.98299999999999998</v>
      </c>
      <c r="FF14" s="9">
        <v>300.36700000000002</v>
      </c>
      <c r="FG14" s="9">
        <v>98.888000000000005</v>
      </c>
      <c r="FH14" s="9">
        <v>201.47800000000001</v>
      </c>
      <c r="FI14" s="9">
        <v>287.58199999999999</v>
      </c>
      <c r="FJ14" s="9">
        <v>93.921999999999997</v>
      </c>
      <c r="FK14" s="9">
        <v>193.65899999999999</v>
      </c>
      <c r="FL14" s="9">
        <v>132.124</v>
      </c>
      <c r="FM14" s="9">
        <v>46.246000000000002</v>
      </c>
      <c r="FN14" s="9">
        <v>85.878</v>
      </c>
      <c r="FO14" s="9">
        <v>155.458</v>
      </c>
      <c r="FP14" s="9">
        <v>47.677</v>
      </c>
      <c r="FQ14" s="9">
        <v>107.78100000000001</v>
      </c>
      <c r="FR14" s="9">
        <v>12.785</v>
      </c>
      <c r="FS14" s="9">
        <v>4.9660000000000002</v>
      </c>
      <c r="FT14" s="9">
        <v>7.819</v>
      </c>
      <c r="FU14" s="9">
        <v>228.989</v>
      </c>
      <c r="FV14" s="9">
        <v>58.353999999999999</v>
      </c>
      <c r="FW14" s="9">
        <v>170.63499999999999</v>
      </c>
      <c r="FX14" s="9">
        <v>219.83099999999999</v>
      </c>
      <c r="FY14" s="9">
        <v>55.631</v>
      </c>
      <c r="FZ14" s="9">
        <v>164.2</v>
      </c>
      <c r="GA14" s="9">
        <v>97</v>
      </c>
      <c r="GB14" s="9">
        <v>26.937999999999999</v>
      </c>
      <c r="GC14" s="9">
        <v>70.063000000000002</v>
      </c>
      <c r="GD14" s="9">
        <v>122.831</v>
      </c>
      <c r="GE14" s="9">
        <v>28.693999999999999</v>
      </c>
      <c r="GF14" s="9">
        <v>94.137</v>
      </c>
      <c r="GG14" s="9">
        <v>9.1579999999999995</v>
      </c>
      <c r="GH14" s="9">
        <v>2.7229999999999999</v>
      </c>
      <c r="GI14" s="9">
        <v>6.4349999999999996</v>
      </c>
      <c r="GJ14" s="9">
        <v>71.378</v>
      </c>
      <c r="GK14" s="9">
        <v>40.533999999999999</v>
      </c>
      <c r="GL14" s="9">
        <v>30.843</v>
      </c>
      <c r="GM14" s="9">
        <v>67.75</v>
      </c>
      <c r="GN14" s="9">
        <v>38.290999999999997</v>
      </c>
      <c r="GO14" s="9">
        <v>29.459</v>
      </c>
      <c r="GP14" s="9">
        <v>35.124000000000002</v>
      </c>
      <c r="GQ14" s="9">
        <v>19.308</v>
      </c>
      <c r="GR14" s="9">
        <v>15.816000000000001</v>
      </c>
      <c r="GS14" s="9">
        <v>32.627000000000002</v>
      </c>
      <c r="GT14" s="9">
        <v>18.983000000000001</v>
      </c>
      <c r="GU14" s="9">
        <v>13.643000000000001</v>
      </c>
      <c r="GV14" s="9">
        <v>3.6269999999999998</v>
      </c>
      <c r="GW14" s="9">
        <v>2.2429999999999999</v>
      </c>
      <c r="GX14" s="9">
        <v>1.3839999999999999</v>
      </c>
      <c r="GY14" s="9">
        <v>87.748999999999995</v>
      </c>
      <c r="GZ14" s="9">
        <v>20.478999999999999</v>
      </c>
      <c r="HA14" s="9">
        <v>67.27</v>
      </c>
      <c r="HB14" s="9">
        <v>82.188999999999993</v>
      </c>
      <c r="HC14" s="9">
        <v>19.414999999999999</v>
      </c>
      <c r="HD14" s="9">
        <v>62.774000000000001</v>
      </c>
      <c r="HE14" s="9">
        <v>36.777999999999999</v>
      </c>
      <c r="HF14" s="9">
        <v>10.108000000000001</v>
      </c>
      <c r="HG14" s="9">
        <v>26.670999999999999</v>
      </c>
      <c r="HH14" s="9">
        <v>45.41</v>
      </c>
      <c r="HI14" s="9">
        <v>9.3070000000000004</v>
      </c>
      <c r="HJ14" s="9">
        <v>36.103000000000002</v>
      </c>
      <c r="HK14" s="9">
        <v>5.5609999999999999</v>
      </c>
      <c r="HL14" s="9">
        <v>1.0649999999999999</v>
      </c>
      <c r="HM14" s="9">
        <v>4.4960000000000004</v>
      </c>
      <c r="HN14" s="9">
        <v>59.351999999999997</v>
      </c>
      <c r="HO14" s="9">
        <v>13.545</v>
      </c>
      <c r="HP14" s="9">
        <v>45.807000000000002</v>
      </c>
      <c r="HQ14" s="9">
        <v>59.351999999999997</v>
      </c>
      <c r="HR14" s="9">
        <v>13.545</v>
      </c>
      <c r="HS14" s="9">
        <v>45.807000000000002</v>
      </c>
      <c r="HT14" s="9">
        <v>24.672999999999998</v>
      </c>
      <c r="HU14" s="9">
        <v>5.5469999999999997</v>
      </c>
      <c r="HV14" s="9">
        <v>19.126000000000001</v>
      </c>
      <c r="HW14" s="9">
        <v>34.679000000000002</v>
      </c>
      <c r="HX14" s="9">
        <v>7.9980000000000002</v>
      </c>
      <c r="HY14" s="9">
        <v>26.681000000000001</v>
      </c>
      <c r="HZ14" s="9">
        <v>0</v>
      </c>
      <c r="IA14" s="9">
        <v>0</v>
      </c>
      <c r="IB14" s="9">
        <v>0</v>
      </c>
      <c r="IC14" s="9">
        <v>76.013000000000005</v>
      </c>
      <c r="ID14" s="9">
        <v>22.917000000000002</v>
      </c>
      <c r="IE14" s="9">
        <v>53.094999999999999</v>
      </c>
      <c r="IF14" s="9">
        <v>72.040999999999997</v>
      </c>
      <c r="IG14" s="9">
        <v>21.225000000000001</v>
      </c>
      <c r="IH14" s="9">
        <v>50.816000000000003</v>
      </c>
      <c r="II14" s="9">
        <v>36.872999999999998</v>
      </c>
      <c r="IJ14" s="9">
        <v>10.879</v>
      </c>
      <c r="IK14" s="9">
        <v>25.994</v>
      </c>
      <c r="IL14" s="9">
        <v>35.167999999999999</v>
      </c>
      <c r="IM14" s="9">
        <v>10.346</v>
      </c>
      <c r="IN14" s="9">
        <v>24.821999999999999</v>
      </c>
      <c r="IO14" s="9">
        <v>3.9710000000000001</v>
      </c>
      <c r="IP14" s="9">
        <v>1.6919999999999999</v>
      </c>
      <c r="IQ14" s="9">
        <v>2.2789999999999999</v>
      </c>
    </row>
    <row r="15" spans="1:251">
      <c r="A15" s="10">
        <v>43497</v>
      </c>
      <c r="B15" s="9">
        <v>229.32499999999999</v>
      </c>
      <c r="C15" s="9">
        <v>197.779</v>
      </c>
      <c r="D15" s="9">
        <v>81.010000000000005</v>
      </c>
      <c r="E15" s="9">
        <v>116.76900000000001</v>
      </c>
      <c r="F15" s="9">
        <v>167.136</v>
      </c>
      <c r="G15" s="9">
        <v>54.58</v>
      </c>
      <c r="H15" s="9">
        <v>112.55500000000001</v>
      </c>
      <c r="I15" s="9">
        <v>40.970999999999997</v>
      </c>
      <c r="J15" s="9">
        <v>10.214</v>
      </c>
      <c r="K15" s="9">
        <v>30.757999999999999</v>
      </c>
      <c r="L15" s="9">
        <v>323.601</v>
      </c>
      <c r="M15" s="9">
        <v>102.33</v>
      </c>
      <c r="N15" s="9">
        <v>221.27099999999999</v>
      </c>
      <c r="O15" s="9">
        <v>292.31599999999997</v>
      </c>
      <c r="P15" s="9">
        <v>95.298000000000002</v>
      </c>
      <c r="Q15" s="9">
        <v>197.01900000000001</v>
      </c>
      <c r="R15" s="9">
        <v>158.46799999999999</v>
      </c>
      <c r="S15" s="9">
        <v>58.704000000000001</v>
      </c>
      <c r="T15" s="9">
        <v>99.763999999999996</v>
      </c>
      <c r="U15" s="9">
        <v>133.84899999999999</v>
      </c>
      <c r="V15" s="9">
        <v>36.594000000000001</v>
      </c>
      <c r="W15" s="9">
        <v>97.254999999999995</v>
      </c>
      <c r="X15" s="9">
        <v>31.285</v>
      </c>
      <c r="Y15" s="9">
        <v>7.0330000000000004</v>
      </c>
      <c r="Z15" s="9">
        <v>24.251999999999999</v>
      </c>
      <c r="AA15" s="9">
        <v>82.284999999999997</v>
      </c>
      <c r="AB15" s="9">
        <v>43.473999999999997</v>
      </c>
      <c r="AC15" s="9">
        <v>38.811</v>
      </c>
      <c r="AD15" s="9">
        <v>72.599000000000004</v>
      </c>
      <c r="AE15" s="9">
        <v>40.292999999999999</v>
      </c>
      <c r="AF15" s="9">
        <v>32.305999999999997</v>
      </c>
      <c r="AG15" s="9">
        <v>39.311999999999998</v>
      </c>
      <c r="AH15" s="9">
        <v>22.306000000000001</v>
      </c>
      <c r="AI15" s="9">
        <v>17.006</v>
      </c>
      <c r="AJ15" s="9">
        <v>33.286999999999999</v>
      </c>
      <c r="AK15" s="9">
        <v>17.986999999999998</v>
      </c>
      <c r="AL15" s="9">
        <v>15.3</v>
      </c>
      <c r="AM15" s="9">
        <v>9.6859999999999999</v>
      </c>
      <c r="AN15" s="9">
        <v>3.181</v>
      </c>
      <c r="AO15" s="9">
        <v>6.5049999999999999</v>
      </c>
      <c r="AP15" s="9">
        <v>102.94499999999999</v>
      </c>
      <c r="AQ15" s="9">
        <v>24.581</v>
      </c>
      <c r="AR15" s="9">
        <v>78.364000000000004</v>
      </c>
      <c r="AS15" s="9">
        <v>95.659000000000006</v>
      </c>
      <c r="AT15" s="9">
        <v>24.132000000000001</v>
      </c>
      <c r="AU15" s="9">
        <v>71.527000000000001</v>
      </c>
      <c r="AV15" s="9">
        <v>46.499000000000002</v>
      </c>
      <c r="AW15" s="9">
        <v>13.061999999999999</v>
      </c>
      <c r="AX15" s="9">
        <v>33.436</v>
      </c>
      <c r="AY15" s="9">
        <v>49.16</v>
      </c>
      <c r="AZ15" s="9">
        <v>11.07</v>
      </c>
      <c r="BA15" s="9">
        <v>38.090000000000003</v>
      </c>
      <c r="BB15" s="9">
        <v>7.2859999999999996</v>
      </c>
      <c r="BC15" s="9">
        <v>0.44800000000000001</v>
      </c>
      <c r="BD15" s="9">
        <v>6.8369999999999997</v>
      </c>
      <c r="BE15" s="9">
        <v>71.082999999999998</v>
      </c>
      <c r="BF15" s="9">
        <v>14.907999999999999</v>
      </c>
      <c r="BG15" s="9">
        <v>56.174999999999997</v>
      </c>
      <c r="BH15" s="9">
        <v>64.466999999999999</v>
      </c>
      <c r="BI15" s="9">
        <v>14.452999999999999</v>
      </c>
      <c r="BJ15" s="9">
        <v>50.012999999999998</v>
      </c>
      <c r="BK15" s="9">
        <v>30.558</v>
      </c>
      <c r="BL15" s="9">
        <v>6.5890000000000004</v>
      </c>
      <c r="BM15" s="9">
        <v>23.969000000000001</v>
      </c>
      <c r="BN15" s="9">
        <v>33.908999999999999</v>
      </c>
      <c r="BO15" s="9">
        <v>7.8650000000000002</v>
      </c>
      <c r="BP15" s="9">
        <v>26.044</v>
      </c>
      <c r="BQ15" s="9">
        <v>6.617</v>
      </c>
      <c r="BR15" s="9">
        <v>0.45500000000000002</v>
      </c>
      <c r="BS15" s="9">
        <v>6.1619999999999999</v>
      </c>
      <c r="BT15" s="9">
        <v>123.22499999999999</v>
      </c>
      <c r="BU15" s="9">
        <v>47.058</v>
      </c>
      <c r="BV15" s="9">
        <v>76.165999999999997</v>
      </c>
      <c r="BW15" s="9">
        <v>110.74</v>
      </c>
      <c r="BX15" s="9">
        <v>44.302999999999997</v>
      </c>
      <c r="BY15" s="9">
        <v>66.436999999999998</v>
      </c>
      <c r="BZ15" s="9">
        <v>65.92</v>
      </c>
      <c r="CA15" s="9">
        <v>29.83</v>
      </c>
      <c r="CB15" s="9">
        <v>36.090000000000003</v>
      </c>
      <c r="CC15" s="9">
        <v>44.82</v>
      </c>
      <c r="CD15" s="9">
        <v>14.473000000000001</v>
      </c>
      <c r="CE15" s="9">
        <v>30.347000000000001</v>
      </c>
      <c r="CF15" s="9">
        <v>12.484999999999999</v>
      </c>
      <c r="CG15" s="9">
        <v>2.7549999999999999</v>
      </c>
      <c r="CH15" s="9">
        <v>9.7289999999999992</v>
      </c>
      <c r="CI15" s="9">
        <v>108.634</v>
      </c>
      <c r="CJ15" s="9">
        <v>59.256999999999998</v>
      </c>
      <c r="CK15" s="9">
        <v>49.377000000000002</v>
      </c>
      <c r="CL15" s="9">
        <v>94.05</v>
      </c>
      <c r="CM15" s="9">
        <v>52.701999999999998</v>
      </c>
      <c r="CN15" s="9">
        <v>41.347999999999999</v>
      </c>
      <c r="CO15" s="9">
        <v>54.802999999999997</v>
      </c>
      <c r="CP15" s="9">
        <v>31.529</v>
      </c>
      <c r="CQ15" s="9">
        <v>23.274000000000001</v>
      </c>
      <c r="CR15" s="9">
        <v>39.246000000000002</v>
      </c>
      <c r="CS15" s="9">
        <v>21.172999999999998</v>
      </c>
      <c r="CT15" s="9">
        <v>18.074000000000002</v>
      </c>
      <c r="CU15" s="9">
        <v>14.584</v>
      </c>
      <c r="CV15" s="9">
        <v>6.5549999999999997</v>
      </c>
      <c r="CW15" s="9">
        <v>8.0289999999999999</v>
      </c>
      <c r="CX15" s="9">
        <v>135.65799999999999</v>
      </c>
      <c r="CY15" s="9">
        <v>38.548000000000002</v>
      </c>
      <c r="CZ15" s="9">
        <v>97.11</v>
      </c>
      <c r="DA15" s="9">
        <v>126.94199999999999</v>
      </c>
      <c r="DB15" s="9">
        <v>37.82</v>
      </c>
      <c r="DC15" s="9">
        <v>89.122</v>
      </c>
      <c r="DD15" s="9">
        <v>60.716000000000001</v>
      </c>
      <c r="DE15" s="9">
        <v>19.937000000000001</v>
      </c>
      <c r="DF15" s="9">
        <v>40.779000000000003</v>
      </c>
      <c r="DG15" s="9">
        <v>66.225999999999999</v>
      </c>
      <c r="DH15" s="9">
        <v>17.882000000000001</v>
      </c>
      <c r="DI15" s="9">
        <v>48.343000000000004</v>
      </c>
      <c r="DJ15" s="9">
        <v>8.7159999999999993</v>
      </c>
      <c r="DK15" s="9">
        <v>0.72799999999999998</v>
      </c>
      <c r="DL15" s="9">
        <v>7.9880000000000004</v>
      </c>
      <c r="DM15" s="9">
        <v>181.34100000000001</v>
      </c>
      <c r="DN15" s="9">
        <v>66.058999999999997</v>
      </c>
      <c r="DO15" s="9">
        <v>115.282</v>
      </c>
      <c r="DP15" s="9">
        <v>161.727</v>
      </c>
      <c r="DQ15" s="9">
        <v>62.66</v>
      </c>
      <c r="DR15" s="9">
        <v>99.066999999999993</v>
      </c>
      <c r="DS15" s="9">
        <v>83.388999999999996</v>
      </c>
      <c r="DT15" s="9">
        <v>34.875999999999998</v>
      </c>
      <c r="DU15" s="9">
        <v>48.512999999999998</v>
      </c>
      <c r="DV15" s="9">
        <v>78.337999999999994</v>
      </c>
      <c r="DW15" s="9">
        <v>27.783000000000001</v>
      </c>
      <c r="DX15" s="9">
        <v>50.554000000000002</v>
      </c>
      <c r="DY15" s="9">
        <v>19.614000000000001</v>
      </c>
      <c r="DZ15" s="9">
        <v>3.399</v>
      </c>
      <c r="EA15" s="9">
        <v>16.215</v>
      </c>
      <c r="EB15" s="9">
        <v>69.5</v>
      </c>
      <c r="EC15" s="9">
        <v>30.978000000000002</v>
      </c>
      <c r="ED15" s="9">
        <v>38.521999999999998</v>
      </c>
      <c r="EE15" s="9">
        <v>59.899000000000001</v>
      </c>
      <c r="EF15" s="9">
        <v>26.791</v>
      </c>
      <c r="EG15" s="9">
        <v>33.107999999999997</v>
      </c>
      <c r="EH15" s="9">
        <v>40.881999999999998</v>
      </c>
      <c r="EI15" s="9">
        <v>18.984999999999999</v>
      </c>
      <c r="EJ15" s="9">
        <v>21.896999999999998</v>
      </c>
      <c r="EK15" s="9">
        <v>19.016999999999999</v>
      </c>
      <c r="EL15" s="9">
        <v>7.806</v>
      </c>
      <c r="EM15" s="9">
        <v>11.211</v>
      </c>
      <c r="EN15" s="9">
        <v>9.6010000000000009</v>
      </c>
      <c r="EO15" s="9">
        <v>4.1859999999999999</v>
      </c>
      <c r="EP15" s="9">
        <v>5.4139999999999997</v>
      </c>
      <c r="EQ15" s="9">
        <v>19.388000000000002</v>
      </c>
      <c r="ER15" s="9">
        <v>10.220000000000001</v>
      </c>
      <c r="ES15" s="9">
        <v>9.1679999999999993</v>
      </c>
      <c r="ET15" s="9">
        <v>16.347000000000001</v>
      </c>
      <c r="EU15" s="9">
        <v>8.32</v>
      </c>
      <c r="EV15" s="9">
        <v>8.0280000000000005</v>
      </c>
      <c r="EW15" s="9">
        <v>12.792999999999999</v>
      </c>
      <c r="EX15" s="9">
        <v>7.2119999999999997</v>
      </c>
      <c r="EY15" s="9">
        <v>5.5810000000000004</v>
      </c>
      <c r="EZ15" s="9">
        <v>3.5550000000000002</v>
      </c>
      <c r="FA15" s="9">
        <v>1.1080000000000001</v>
      </c>
      <c r="FB15" s="9">
        <v>2.4470000000000001</v>
      </c>
      <c r="FC15" s="9">
        <v>3.0409999999999999</v>
      </c>
      <c r="FD15" s="9">
        <v>1.9</v>
      </c>
      <c r="FE15" s="9">
        <v>1.1399999999999999</v>
      </c>
      <c r="FF15" s="9">
        <v>279.09399999999999</v>
      </c>
      <c r="FG15" s="9">
        <v>96.778999999999996</v>
      </c>
      <c r="FH15" s="9">
        <v>182.315</v>
      </c>
      <c r="FI15" s="9">
        <v>261.40899999999999</v>
      </c>
      <c r="FJ15" s="9">
        <v>90.316999999999993</v>
      </c>
      <c r="FK15" s="9">
        <v>171.09200000000001</v>
      </c>
      <c r="FL15" s="9">
        <v>126.712</v>
      </c>
      <c r="FM15" s="9">
        <v>45.976999999999997</v>
      </c>
      <c r="FN15" s="9">
        <v>80.734999999999999</v>
      </c>
      <c r="FO15" s="9">
        <v>134.696</v>
      </c>
      <c r="FP15" s="9">
        <v>44.34</v>
      </c>
      <c r="FQ15" s="9">
        <v>90.355999999999995</v>
      </c>
      <c r="FR15" s="9">
        <v>17.684999999999999</v>
      </c>
      <c r="FS15" s="9">
        <v>6.4619999999999997</v>
      </c>
      <c r="FT15" s="9">
        <v>11.223000000000001</v>
      </c>
      <c r="FU15" s="9">
        <v>205.923</v>
      </c>
      <c r="FV15" s="9">
        <v>57.750999999999998</v>
      </c>
      <c r="FW15" s="9">
        <v>148.172</v>
      </c>
      <c r="FX15" s="9">
        <v>193.49199999999999</v>
      </c>
      <c r="FY15" s="9">
        <v>54.613</v>
      </c>
      <c r="FZ15" s="9">
        <v>138.87899999999999</v>
      </c>
      <c r="GA15" s="9">
        <v>93.34</v>
      </c>
      <c r="GB15" s="9">
        <v>28.358000000000001</v>
      </c>
      <c r="GC15" s="9">
        <v>64.981999999999999</v>
      </c>
      <c r="GD15" s="9">
        <v>100.152</v>
      </c>
      <c r="GE15" s="9">
        <v>26.254999999999999</v>
      </c>
      <c r="GF15" s="9">
        <v>73.897000000000006</v>
      </c>
      <c r="GG15" s="9">
        <v>12.430999999999999</v>
      </c>
      <c r="GH15" s="9">
        <v>3.1389999999999998</v>
      </c>
      <c r="GI15" s="9">
        <v>9.2919999999999998</v>
      </c>
      <c r="GJ15" s="9">
        <v>73.171000000000006</v>
      </c>
      <c r="GK15" s="9">
        <v>39.027999999999999</v>
      </c>
      <c r="GL15" s="9">
        <v>34.143000000000001</v>
      </c>
      <c r="GM15" s="9">
        <v>67.917000000000002</v>
      </c>
      <c r="GN15" s="9">
        <v>35.704999999999998</v>
      </c>
      <c r="GO15" s="9">
        <v>32.212000000000003</v>
      </c>
      <c r="GP15" s="9">
        <v>33.372</v>
      </c>
      <c r="GQ15" s="9">
        <v>17.619</v>
      </c>
      <c r="GR15" s="9">
        <v>15.753</v>
      </c>
      <c r="GS15" s="9">
        <v>34.545000000000002</v>
      </c>
      <c r="GT15" s="9">
        <v>18.085000000000001</v>
      </c>
      <c r="GU15" s="9">
        <v>16.459</v>
      </c>
      <c r="GV15" s="9">
        <v>5.2539999999999996</v>
      </c>
      <c r="GW15" s="9">
        <v>3.323</v>
      </c>
      <c r="GX15" s="9">
        <v>1.931</v>
      </c>
      <c r="GY15" s="9">
        <v>74.209999999999994</v>
      </c>
      <c r="GZ15" s="9">
        <v>13.417999999999999</v>
      </c>
      <c r="HA15" s="9">
        <v>60.792000000000002</v>
      </c>
      <c r="HB15" s="9">
        <v>68.759</v>
      </c>
      <c r="HC15" s="9">
        <v>11.864000000000001</v>
      </c>
      <c r="HD15" s="9">
        <v>56.895000000000003</v>
      </c>
      <c r="HE15" s="9">
        <v>31.56</v>
      </c>
      <c r="HF15" s="9">
        <v>5.9470000000000001</v>
      </c>
      <c r="HG15" s="9">
        <v>25.613</v>
      </c>
      <c r="HH15" s="9">
        <v>37.198999999999998</v>
      </c>
      <c r="HI15" s="9">
        <v>5.9169999999999998</v>
      </c>
      <c r="HJ15" s="9">
        <v>31.280999999999999</v>
      </c>
      <c r="HK15" s="9">
        <v>5.4509999999999996</v>
      </c>
      <c r="HL15" s="9">
        <v>1.554</v>
      </c>
      <c r="HM15" s="9">
        <v>3.8969999999999998</v>
      </c>
      <c r="HN15" s="9">
        <v>55.283999999999999</v>
      </c>
      <c r="HO15" s="9">
        <v>17.113</v>
      </c>
      <c r="HP15" s="9">
        <v>38.170999999999999</v>
      </c>
      <c r="HQ15" s="9">
        <v>53.070999999999998</v>
      </c>
      <c r="HR15" s="9">
        <v>16.414999999999999</v>
      </c>
      <c r="HS15" s="9">
        <v>36.655000000000001</v>
      </c>
      <c r="HT15" s="9">
        <v>23.102</v>
      </c>
      <c r="HU15" s="9">
        <v>7.234</v>
      </c>
      <c r="HV15" s="9">
        <v>15.868</v>
      </c>
      <c r="HW15" s="9">
        <v>29.969000000000001</v>
      </c>
      <c r="HX15" s="9">
        <v>9.1820000000000004</v>
      </c>
      <c r="HY15" s="9">
        <v>20.788</v>
      </c>
      <c r="HZ15" s="9">
        <v>2.2130000000000001</v>
      </c>
      <c r="IA15" s="9">
        <v>0.69799999999999995</v>
      </c>
      <c r="IB15" s="9">
        <v>1.5149999999999999</v>
      </c>
      <c r="IC15" s="9">
        <v>71.977999999999994</v>
      </c>
      <c r="ID15" s="9">
        <v>23.943999999999999</v>
      </c>
      <c r="IE15" s="9">
        <v>48.034999999999997</v>
      </c>
      <c r="IF15" s="9">
        <v>67.78</v>
      </c>
      <c r="IG15" s="9">
        <v>22.774000000000001</v>
      </c>
      <c r="IH15" s="9">
        <v>45.006</v>
      </c>
      <c r="II15" s="9">
        <v>34.621000000000002</v>
      </c>
      <c r="IJ15" s="9">
        <v>11.819000000000001</v>
      </c>
      <c r="IK15" s="9">
        <v>22.802</v>
      </c>
      <c r="IL15" s="9">
        <v>33.158999999999999</v>
      </c>
      <c r="IM15" s="9">
        <v>10.955</v>
      </c>
      <c r="IN15" s="9">
        <v>22.204000000000001</v>
      </c>
      <c r="IO15" s="9">
        <v>4.1989999999999998</v>
      </c>
      <c r="IP15" s="9">
        <v>1.17</v>
      </c>
      <c r="IQ15" s="9">
        <v>3.0289999999999999</v>
      </c>
    </row>
    <row r="16" spans="1:251">
      <c r="A16" s="10">
        <v>43862</v>
      </c>
      <c r="B16" s="9">
        <v>236.452</v>
      </c>
      <c r="C16" s="9">
        <v>194.43899999999999</v>
      </c>
      <c r="D16" s="9">
        <v>71.201999999999998</v>
      </c>
      <c r="E16" s="9">
        <v>123.23699999999999</v>
      </c>
      <c r="F16" s="9">
        <v>174.33600000000001</v>
      </c>
      <c r="G16" s="9">
        <v>61.121000000000002</v>
      </c>
      <c r="H16" s="9">
        <v>113.215</v>
      </c>
      <c r="I16" s="9">
        <v>37.222000000000001</v>
      </c>
      <c r="J16" s="9">
        <v>8.907</v>
      </c>
      <c r="K16" s="9">
        <v>28.315999999999999</v>
      </c>
      <c r="L16" s="9">
        <v>332.49099999999999</v>
      </c>
      <c r="M16" s="9">
        <v>112.774</v>
      </c>
      <c r="N16" s="9">
        <v>219.71700000000001</v>
      </c>
      <c r="O16" s="9">
        <v>302.56</v>
      </c>
      <c r="P16" s="9">
        <v>104.85</v>
      </c>
      <c r="Q16" s="9">
        <v>197.71</v>
      </c>
      <c r="R16" s="9">
        <v>159.25299999999999</v>
      </c>
      <c r="S16" s="9">
        <v>54.637999999999998</v>
      </c>
      <c r="T16" s="9">
        <v>104.61499999999999</v>
      </c>
      <c r="U16" s="9">
        <v>143.30699999999999</v>
      </c>
      <c r="V16" s="9">
        <v>50.212000000000003</v>
      </c>
      <c r="W16" s="9">
        <v>93.094999999999999</v>
      </c>
      <c r="X16" s="9">
        <v>29.931999999999999</v>
      </c>
      <c r="Y16" s="9">
        <v>7.9240000000000004</v>
      </c>
      <c r="Z16" s="9">
        <v>22.007000000000001</v>
      </c>
      <c r="AA16" s="9">
        <v>73.506</v>
      </c>
      <c r="AB16" s="9">
        <v>28.456</v>
      </c>
      <c r="AC16" s="9">
        <v>45.05</v>
      </c>
      <c r="AD16" s="9">
        <v>66.215000000000003</v>
      </c>
      <c r="AE16" s="9">
        <v>27.472999999999999</v>
      </c>
      <c r="AF16" s="9">
        <v>38.741999999999997</v>
      </c>
      <c r="AG16" s="9">
        <v>35.186</v>
      </c>
      <c r="AH16" s="9">
        <v>16.564</v>
      </c>
      <c r="AI16" s="9">
        <v>18.622</v>
      </c>
      <c r="AJ16" s="9">
        <v>31.029</v>
      </c>
      <c r="AK16" s="9">
        <v>10.91</v>
      </c>
      <c r="AL16" s="9">
        <v>20.119</v>
      </c>
      <c r="AM16" s="9">
        <v>7.2910000000000004</v>
      </c>
      <c r="AN16" s="9">
        <v>0.98199999999999998</v>
      </c>
      <c r="AO16" s="9">
        <v>6.3079999999999998</v>
      </c>
      <c r="AP16" s="9">
        <v>101.758</v>
      </c>
      <c r="AQ16" s="9">
        <v>20.401</v>
      </c>
      <c r="AR16" s="9">
        <v>81.356999999999999</v>
      </c>
      <c r="AS16" s="9">
        <v>91.58</v>
      </c>
      <c r="AT16" s="9">
        <v>19.437999999999999</v>
      </c>
      <c r="AU16" s="9">
        <v>72.141999999999996</v>
      </c>
      <c r="AV16" s="9">
        <v>49.677999999999997</v>
      </c>
      <c r="AW16" s="9">
        <v>9.6769999999999996</v>
      </c>
      <c r="AX16" s="9">
        <v>40.000999999999998</v>
      </c>
      <c r="AY16" s="9">
        <v>41.902000000000001</v>
      </c>
      <c r="AZ16" s="9">
        <v>9.7609999999999992</v>
      </c>
      <c r="BA16" s="9">
        <v>32.140999999999998</v>
      </c>
      <c r="BB16" s="9">
        <v>10.178000000000001</v>
      </c>
      <c r="BC16" s="9">
        <v>0.96299999999999997</v>
      </c>
      <c r="BD16" s="9">
        <v>9.2149999999999999</v>
      </c>
      <c r="BE16" s="9">
        <v>64.959000000000003</v>
      </c>
      <c r="BF16" s="9">
        <v>18.88</v>
      </c>
      <c r="BG16" s="9">
        <v>46.079000000000001</v>
      </c>
      <c r="BH16" s="9">
        <v>59.244999999999997</v>
      </c>
      <c r="BI16" s="9">
        <v>17.579999999999998</v>
      </c>
      <c r="BJ16" s="9">
        <v>41.664999999999999</v>
      </c>
      <c r="BK16" s="9">
        <v>28.123000000000001</v>
      </c>
      <c r="BL16" s="9">
        <v>8.7100000000000009</v>
      </c>
      <c r="BM16" s="9">
        <v>19.413</v>
      </c>
      <c r="BN16" s="9">
        <v>31.122</v>
      </c>
      <c r="BO16" s="9">
        <v>8.8699999999999992</v>
      </c>
      <c r="BP16" s="9">
        <v>22.251999999999999</v>
      </c>
      <c r="BQ16" s="9">
        <v>5.7140000000000004</v>
      </c>
      <c r="BR16" s="9">
        <v>1.2989999999999999</v>
      </c>
      <c r="BS16" s="9">
        <v>4.4139999999999997</v>
      </c>
      <c r="BT16" s="9">
        <v>135.648</v>
      </c>
      <c r="BU16" s="9">
        <v>52.015000000000001</v>
      </c>
      <c r="BV16" s="9">
        <v>83.632999999999996</v>
      </c>
      <c r="BW16" s="9">
        <v>123.059</v>
      </c>
      <c r="BX16" s="9">
        <v>46.933999999999997</v>
      </c>
      <c r="BY16" s="9">
        <v>76.125</v>
      </c>
      <c r="BZ16" s="9">
        <v>68.816000000000003</v>
      </c>
      <c r="CA16" s="9">
        <v>27.731999999999999</v>
      </c>
      <c r="CB16" s="9">
        <v>41.082999999999998</v>
      </c>
      <c r="CC16" s="9">
        <v>54.244</v>
      </c>
      <c r="CD16" s="9">
        <v>19.202000000000002</v>
      </c>
      <c r="CE16" s="9">
        <v>35.042000000000002</v>
      </c>
      <c r="CF16" s="9">
        <v>12.589</v>
      </c>
      <c r="CG16" s="9">
        <v>5.0810000000000004</v>
      </c>
      <c r="CH16" s="9">
        <v>7.508</v>
      </c>
      <c r="CI16" s="9">
        <v>103.633</v>
      </c>
      <c r="CJ16" s="9">
        <v>49.933999999999997</v>
      </c>
      <c r="CK16" s="9">
        <v>53.698</v>
      </c>
      <c r="CL16" s="9">
        <v>94.891000000000005</v>
      </c>
      <c r="CM16" s="9">
        <v>48.371000000000002</v>
      </c>
      <c r="CN16" s="9">
        <v>46.52</v>
      </c>
      <c r="CO16" s="9">
        <v>47.822000000000003</v>
      </c>
      <c r="CP16" s="9">
        <v>25.082999999999998</v>
      </c>
      <c r="CQ16" s="9">
        <v>22.739000000000001</v>
      </c>
      <c r="CR16" s="9">
        <v>47.067999999999998</v>
      </c>
      <c r="CS16" s="9">
        <v>23.288</v>
      </c>
      <c r="CT16" s="9">
        <v>23.78</v>
      </c>
      <c r="CU16" s="9">
        <v>8.7420000000000009</v>
      </c>
      <c r="CV16" s="9">
        <v>1.5640000000000001</v>
      </c>
      <c r="CW16" s="9">
        <v>7.1779999999999999</v>
      </c>
      <c r="CX16" s="9">
        <v>127.919</v>
      </c>
      <c r="CY16" s="9">
        <v>35.499000000000002</v>
      </c>
      <c r="CZ16" s="9">
        <v>92.418999999999997</v>
      </c>
      <c r="DA16" s="9">
        <v>112.625</v>
      </c>
      <c r="DB16" s="9">
        <v>33.759</v>
      </c>
      <c r="DC16" s="9">
        <v>78.866</v>
      </c>
      <c r="DD16" s="9">
        <v>51.802</v>
      </c>
      <c r="DE16" s="9">
        <v>15.513</v>
      </c>
      <c r="DF16" s="9">
        <v>36.289000000000001</v>
      </c>
      <c r="DG16" s="9">
        <v>60.823</v>
      </c>
      <c r="DH16" s="9">
        <v>18.247</v>
      </c>
      <c r="DI16" s="9">
        <v>42.576999999999998</v>
      </c>
      <c r="DJ16" s="9">
        <v>15.292999999999999</v>
      </c>
      <c r="DK16" s="9">
        <v>1.74</v>
      </c>
      <c r="DL16" s="9">
        <v>13.553000000000001</v>
      </c>
      <c r="DM16" s="9">
        <v>193.05</v>
      </c>
      <c r="DN16" s="9">
        <v>63.487000000000002</v>
      </c>
      <c r="DO16" s="9">
        <v>129.56299999999999</v>
      </c>
      <c r="DP16" s="9">
        <v>178.59800000000001</v>
      </c>
      <c r="DQ16" s="9">
        <v>60.167999999999999</v>
      </c>
      <c r="DR16" s="9">
        <v>118.429</v>
      </c>
      <c r="DS16" s="9">
        <v>88.697999999999993</v>
      </c>
      <c r="DT16" s="9">
        <v>31.145</v>
      </c>
      <c r="DU16" s="9">
        <v>57.552</v>
      </c>
      <c r="DV16" s="9">
        <v>89.9</v>
      </c>
      <c r="DW16" s="9">
        <v>29.023</v>
      </c>
      <c r="DX16" s="9">
        <v>60.877000000000002</v>
      </c>
      <c r="DY16" s="9">
        <v>14.452</v>
      </c>
      <c r="DZ16" s="9">
        <v>3.319</v>
      </c>
      <c r="EA16" s="9">
        <v>11.132999999999999</v>
      </c>
      <c r="EB16" s="9">
        <v>66.738</v>
      </c>
      <c r="EC16" s="9">
        <v>32.615000000000002</v>
      </c>
      <c r="ED16" s="9">
        <v>34.122999999999998</v>
      </c>
      <c r="EE16" s="9">
        <v>61.026000000000003</v>
      </c>
      <c r="EF16" s="9">
        <v>29.481999999999999</v>
      </c>
      <c r="EG16" s="9">
        <v>31.544</v>
      </c>
      <c r="EH16" s="9">
        <v>40.875999999999998</v>
      </c>
      <c r="EI16" s="9">
        <v>17.372</v>
      </c>
      <c r="EJ16" s="9">
        <v>23.504000000000001</v>
      </c>
      <c r="EK16" s="9">
        <v>20.149999999999999</v>
      </c>
      <c r="EL16" s="9">
        <v>12.11</v>
      </c>
      <c r="EM16" s="9">
        <v>8.0399999999999991</v>
      </c>
      <c r="EN16" s="9">
        <v>5.7119999999999997</v>
      </c>
      <c r="EO16" s="9">
        <v>3.133</v>
      </c>
      <c r="EP16" s="9">
        <v>2.5790000000000002</v>
      </c>
      <c r="EQ16" s="9">
        <v>18.291</v>
      </c>
      <c r="ER16" s="9">
        <v>9.6289999999999996</v>
      </c>
      <c r="ES16" s="9">
        <v>8.6620000000000008</v>
      </c>
      <c r="ET16" s="9">
        <v>16.526</v>
      </c>
      <c r="EU16" s="9">
        <v>8.9139999999999997</v>
      </c>
      <c r="EV16" s="9">
        <v>7.6130000000000004</v>
      </c>
      <c r="EW16" s="9">
        <v>13.063000000000001</v>
      </c>
      <c r="EX16" s="9">
        <v>7.1719999999999997</v>
      </c>
      <c r="EY16" s="9">
        <v>5.891</v>
      </c>
      <c r="EZ16" s="9">
        <v>3.4630000000000001</v>
      </c>
      <c r="FA16" s="9">
        <v>1.742</v>
      </c>
      <c r="FB16" s="9">
        <v>1.7210000000000001</v>
      </c>
      <c r="FC16" s="9">
        <v>1.7649999999999999</v>
      </c>
      <c r="FD16" s="9">
        <v>0.71499999999999997</v>
      </c>
      <c r="FE16" s="9">
        <v>1.0489999999999999</v>
      </c>
      <c r="FF16" s="9">
        <v>309.22899999999998</v>
      </c>
      <c r="FG16" s="9">
        <v>101.577</v>
      </c>
      <c r="FH16" s="9">
        <v>207.65199999999999</v>
      </c>
      <c r="FI16" s="9">
        <v>298.36399999999998</v>
      </c>
      <c r="FJ16" s="9">
        <v>97.581000000000003</v>
      </c>
      <c r="FK16" s="9">
        <v>200.78399999999999</v>
      </c>
      <c r="FL16" s="9">
        <v>148.42099999999999</v>
      </c>
      <c r="FM16" s="9">
        <v>53.518999999999998</v>
      </c>
      <c r="FN16" s="9">
        <v>94.902000000000001</v>
      </c>
      <c r="FO16" s="9">
        <v>149.94300000000001</v>
      </c>
      <c r="FP16" s="9">
        <v>44.061999999999998</v>
      </c>
      <c r="FQ16" s="9">
        <v>105.881</v>
      </c>
      <c r="FR16" s="9">
        <v>10.865</v>
      </c>
      <c r="FS16" s="9">
        <v>3.9969999999999999</v>
      </c>
      <c r="FT16" s="9">
        <v>6.8680000000000003</v>
      </c>
      <c r="FU16" s="9">
        <v>250.584</v>
      </c>
      <c r="FV16" s="9">
        <v>69.088999999999999</v>
      </c>
      <c r="FW16" s="9">
        <v>181.495</v>
      </c>
      <c r="FX16" s="9">
        <v>242.80099999999999</v>
      </c>
      <c r="FY16" s="9">
        <v>66.481999999999999</v>
      </c>
      <c r="FZ16" s="9">
        <v>176.31899999999999</v>
      </c>
      <c r="GA16" s="9">
        <v>116.416</v>
      </c>
      <c r="GB16" s="9">
        <v>35.729999999999997</v>
      </c>
      <c r="GC16" s="9">
        <v>80.685000000000002</v>
      </c>
      <c r="GD16" s="9">
        <v>126.38500000000001</v>
      </c>
      <c r="GE16" s="9">
        <v>30.751000000000001</v>
      </c>
      <c r="GF16" s="9">
        <v>95.634</v>
      </c>
      <c r="GG16" s="9">
        <v>7.7830000000000004</v>
      </c>
      <c r="GH16" s="9">
        <v>2.6070000000000002</v>
      </c>
      <c r="GI16" s="9">
        <v>5.1760000000000002</v>
      </c>
      <c r="GJ16" s="9">
        <v>58.645000000000003</v>
      </c>
      <c r="GK16" s="9">
        <v>32.488</v>
      </c>
      <c r="GL16" s="9">
        <v>26.157</v>
      </c>
      <c r="GM16" s="9">
        <v>55.563000000000002</v>
      </c>
      <c r="GN16" s="9">
        <v>31.099</v>
      </c>
      <c r="GO16" s="9">
        <v>24.463999999999999</v>
      </c>
      <c r="GP16" s="9">
        <v>32.005000000000003</v>
      </c>
      <c r="GQ16" s="9">
        <v>17.788</v>
      </c>
      <c r="GR16" s="9">
        <v>14.217000000000001</v>
      </c>
      <c r="GS16" s="9">
        <v>23.558</v>
      </c>
      <c r="GT16" s="9">
        <v>13.311</v>
      </c>
      <c r="GU16" s="9">
        <v>10.247</v>
      </c>
      <c r="GV16" s="9">
        <v>3.0819999999999999</v>
      </c>
      <c r="GW16" s="9">
        <v>1.39</v>
      </c>
      <c r="GX16" s="9">
        <v>1.6919999999999999</v>
      </c>
      <c r="GY16" s="9">
        <v>90.292000000000002</v>
      </c>
      <c r="GZ16" s="9">
        <v>21.364999999999998</v>
      </c>
      <c r="HA16" s="9">
        <v>68.927000000000007</v>
      </c>
      <c r="HB16" s="9">
        <v>87.52</v>
      </c>
      <c r="HC16" s="9">
        <v>20.408000000000001</v>
      </c>
      <c r="HD16" s="9">
        <v>67.111999999999995</v>
      </c>
      <c r="HE16" s="9">
        <v>40.81</v>
      </c>
      <c r="HF16" s="9">
        <v>11.773999999999999</v>
      </c>
      <c r="HG16" s="9">
        <v>29.036999999999999</v>
      </c>
      <c r="HH16" s="9">
        <v>46.71</v>
      </c>
      <c r="HI16" s="9">
        <v>8.6349999999999998</v>
      </c>
      <c r="HJ16" s="9">
        <v>38.075000000000003</v>
      </c>
      <c r="HK16" s="9">
        <v>2.7709999999999999</v>
      </c>
      <c r="HL16" s="9">
        <v>0.95599999999999996</v>
      </c>
      <c r="HM16" s="9">
        <v>1.8149999999999999</v>
      </c>
      <c r="HN16" s="9">
        <v>54.75</v>
      </c>
      <c r="HO16" s="9">
        <v>13.029</v>
      </c>
      <c r="HP16" s="9">
        <v>41.720999999999997</v>
      </c>
      <c r="HQ16" s="9">
        <v>52.914000000000001</v>
      </c>
      <c r="HR16" s="9">
        <v>13.029</v>
      </c>
      <c r="HS16" s="9">
        <v>39.886000000000003</v>
      </c>
      <c r="HT16" s="9">
        <v>27.271000000000001</v>
      </c>
      <c r="HU16" s="9">
        <v>6.7460000000000004</v>
      </c>
      <c r="HV16" s="9">
        <v>20.526</v>
      </c>
      <c r="HW16" s="9">
        <v>25.643000000000001</v>
      </c>
      <c r="HX16" s="9">
        <v>6.2830000000000004</v>
      </c>
      <c r="HY16" s="9">
        <v>19.36</v>
      </c>
      <c r="HZ16" s="9">
        <v>1.835</v>
      </c>
      <c r="IA16" s="9">
        <v>0</v>
      </c>
      <c r="IB16" s="9">
        <v>1.835</v>
      </c>
      <c r="IC16" s="9">
        <v>92.361000000000004</v>
      </c>
      <c r="ID16" s="9">
        <v>32.604999999999997</v>
      </c>
      <c r="IE16" s="9">
        <v>59.756</v>
      </c>
      <c r="IF16" s="9">
        <v>89.816999999999993</v>
      </c>
      <c r="IG16" s="9">
        <v>31.202000000000002</v>
      </c>
      <c r="IH16" s="9">
        <v>58.616</v>
      </c>
      <c r="II16" s="9">
        <v>46.484000000000002</v>
      </c>
      <c r="IJ16" s="9">
        <v>18.106000000000002</v>
      </c>
      <c r="IK16" s="9">
        <v>28.378</v>
      </c>
      <c r="IL16" s="9">
        <v>43.332999999999998</v>
      </c>
      <c r="IM16" s="9">
        <v>13.096</v>
      </c>
      <c r="IN16" s="9">
        <v>30.236999999999998</v>
      </c>
      <c r="IO16" s="9">
        <v>2.5430000000000001</v>
      </c>
      <c r="IP16" s="9">
        <v>1.403</v>
      </c>
      <c r="IQ16" s="9">
        <v>1.1399999999999999</v>
      </c>
    </row>
    <row r="17" spans="1:251">
      <c r="A17" s="10">
        <v>44228</v>
      </c>
      <c r="B17" s="9">
        <v>220.28700000000001</v>
      </c>
      <c r="C17" s="9">
        <v>180.04900000000001</v>
      </c>
      <c r="D17" s="9">
        <v>68.507999999999996</v>
      </c>
      <c r="E17" s="9">
        <v>111.541</v>
      </c>
      <c r="F17" s="9">
        <v>167.03800000000001</v>
      </c>
      <c r="G17" s="9">
        <v>58.292999999999999</v>
      </c>
      <c r="H17" s="9">
        <v>108.746</v>
      </c>
      <c r="I17" s="9">
        <v>29.204999999999998</v>
      </c>
      <c r="J17" s="9">
        <v>4.6890000000000001</v>
      </c>
      <c r="K17" s="9">
        <v>24.515999999999998</v>
      </c>
      <c r="L17" s="9">
        <v>299.62799999999999</v>
      </c>
      <c r="M17" s="9">
        <v>100.60599999999999</v>
      </c>
      <c r="N17" s="9">
        <v>199.02199999999999</v>
      </c>
      <c r="O17" s="9">
        <v>276.62900000000002</v>
      </c>
      <c r="P17" s="9">
        <v>96.372</v>
      </c>
      <c r="Q17" s="9">
        <v>180.256</v>
      </c>
      <c r="R17" s="9">
        <v>144.613</v>
      </c>
      <c r="S17" s="9">
        <v>52.311</v>
      </c>
      <c r="T17" s="9">
        <v>92.302000000000007</v>
      </c>
      <c r="U17" s="9">
        <v>132.01499999999999</v>
      </c>
      <c r="V17" s="9">
        <v>44.061</v>
      </c>
      <c r="W17" s="9">
        <v>87.953999999999994</v>
      </c>
      <c r="X17" s="9">
        <v>22.998999999999999</v>
      </c>
      <c r="Y17" s="9">
        <v>4.234</v>
      </c>
      <c r="Z17" s="9">
        <v>18.765999999999998</v>
      </c>
      <c r="AA17" s="9">
        <v>76.664000000000001</v>
      </c>
      <c r="AB17" s="9">
        <v>30.882999999999999</v>
      </c>
      <c r="AC17" s="9">
        <v>45.781999999999996</v>
      </c>
      <c r="AD17" s="9">
        <v>70.457999999999998</v>
      </c>
      <c r="AE17" s="9">
        <v>30.428000000000001</v>
      </c>
      <c r="AF17" s="9">
        <v>40.030999999999999</v>
      </c>
      <c r="AG17" s="9">
        <v>35.435000000000002</v>
      </c>
      <c r="AH17" s="9">
        <v>16.196000000000002</v>
      </c>
      <c r="AI17" s="9">
        <v>19.239000000000001</v>
      </c>
      <c r="AJ17" s="9">
        <v>35.023000000000003</v>
      </c>
      <c r="AK17" s="9">
        <v>14.231</v>
      </c>
      <c r="AL17" s="9">
        <v>20.792000000000002</v>
      </c>
      <c r="AM17" s="9">
        <v>6.2060000000000004</v>
      </c>
      <c r="AN17" s="9">
        <v>0.45500000000000002</v>
      </c>
      <c r="AO17" s="9">
        <v>5.7510000000000003</v>
      </c>
      <c r="AP17" s="9">
        <v>90.099000000000004</v>
      </c>
      <c r="AQ17" s="9">
        <v>13.615</v>
      </c>
      <c r="AR17" s="9">
        <v>76.484999999999999</v>
      </c>
      <c r="AS17" s="9">
        <v>85.305000000000007</v>
      </c>
      <c r="AT17" s="9">
        <v>13.615</v>
      </c>
      <c r="AU17" s="9">
        <v>71.691000000000003</v>
      </c>
      <c r="AV17" s="9">
        <v>41.908000000000001</v>
      </c>
      <c r="AW17" s="9">
        <v>6.1379999999999999</v>
      </c>
      <c r="AX17" s="9">
        <v>35.770000000000003</v>
      </c>
      <c r="AY17" s="9">
        <v>43.396999999999998</v>
      </c>
      <c r="AZ17" s="9">
        <v>7.476</v>
      </c>
      <c r="BA17" s="9">
        <v>35.920999999999999</v>
      </c>
      <c r="BB17" s="9">
        <v>4.7939999999999996</v>
      </c>
      <c r="BC17" s="9">
        <v>0</v>
      </c>
      <c r="BD17" s="9">
        <v>4.7939999999999996</v>
      </c>
      <c r="BE17" s="9">
        <v>50.317999999999998</v>
      </c>
      <c r="BF17" s="9">
        <v>10.443</v>
      </c>
      <c r="BG17" s="9">
        <v>39.875</v>
      </c>
      <c r="BH17" s="9">
        <v>45.616999999999997</v>
      </c>
      <c r="BI17" s="9">
        <v>9.9</v>
      </c>
      <c r="BJ17" s="9">
        <v>35.716999999999999</v>
      </c>
      <c r="BK17" s="9">
        <v>20.873000000000001</v>
      </c>
      <c r="BL17" s="9">
        <v>5.3159999999999998</v>
      </c>
      <c r="BM17" s="9">
        <v>15.557</v>
      </c>
      <c r="BN17" s="9">
        <v>24.745000000000001</v>
      </c>
      <c r="BO17" s="9">
        <v>4.585</v>
      </c>
      <c r="BP17" s="9">
        <v>20.16</v>
      </c>
      <c r="BQ17" s="9">
        <v>4.7009999999999996</v>
      </c>
      <c r="BR17" s="9">
        <v>0.54300000000000004</v>
      </c>
      <c r="BS17" s="9">
        <v>4.1580000000000004</v>
      </c>
      <c r="BT17" s="9">
        <v>121.21299999999999</v>
      </c>
      <c r="BU17" s="9">
        <v>47.796999999999997</v>
      </c>
      <c r="BV17" s="9">
        <v>73.415999999999997</v>
      </c>
      <c r="BW17" s="9">
        <v>111.97799999999999</v>
      </c>
      <c r="BX17" s="9">
        <v>45.201999999999998</v>
      </c>
      <c r="BY17" s="9">
        <v>66.775999999999996</v>
      </c>
      <c r="BZ17" s="9">
        <v>67.566000000000003</v>
      </c>
      <c r="CA17" s="9">
        <v>26.928999999999998</v>
      </c>
      <c r="CB17" s="9">
        <v>40.637</v>
      </c>
      <c r="CC17" s="9">
        <v>44.411999999999999</v>
      </c>
      <c r="CD17" s="9">
        <v>18.273</v>
      </c>
      <c r="CE17" s="9">
        <v>26.138999999999999</v>
      </c>
      <c r="CF17" s="9">
        <v>9.2349999999999994</v>
      </c>
      <c r="CG17" s="9">
        <v>2.5950000000000002</v>
      </c>
      <c r="CH17" s="9">
        <v>6.64</v>
      </c>
      <c r="CI17" s="9">
        <v>114.661</v>
      </c>
      <c r="CJ17" s="9">
        <v>59.634</v>
      </c>
      <c r="CK17" s="9">
        <v>55.027000000000001</v>
      </c>
      <c r="CL17" s="9">
        <v>104.18600000000001</v>
      </c>
      <c r="CM17" s="9">
        <v>58.084000000000003</v>
      </c>
      <c r="CN17" s="9">
        <v>46.103000000000002</v>
      </c>
      <c r="CO17" s="9">
        <v>49.701999999999998</v>
      </c>
      <c r="CP17" s="9">
        <v>30.125</v>
      </c>
      <c r="CQ17" s="9">
        <v>19.577000000000002</v>
      </c>
      <c r="CR17" s="9">
        <v>54.484000000000002</v>
      </c>
      <c r="CS17" s="9">
        <v>27.959</v>
      </c>
      <c r="CT17" s="9">
        <v>26.524999999999999</v>
      </c>
      <c r="CU17" s="9">
        <v>10.475</v>
      </c>
      <c r="CV17" s="9">
        <v>1.5509999999999999</v>
      </c>
      <c r="CW17" s="9">
        <v>8.9239999999999995</v>
      </c>
      <c r="CX17" s="9">
        <v>121.57299999999999</v>
      </c>
      <c r="CY17" s="9">
        <v>35.613999999999997</v>
      </c>
      <c r="CZ17" s="9">
        <v>85.959000000000003</v>
      </c>
      <c r="DA17" s="9">
        <v>108.855</v>
      </c>
      <c r="DB17" s="9">
        <v>34.143000000000001</v>
      </c>
      <c r="DC17" s="9">
        <v>74.712000000000003</v>
      </c>
      <c r="DD17" s="9">
        <v>46.71</v>
      </c>
      <c r="DE17" s="9">
        <v>15.236000000000001</v>
      </c>
      <c r="DF17" s="9">
        <v>31.474</v>
      </c>
      <c r="DG17" s="9">
        <v>62.145000000000003</v>
      </c>
      <c r="DH17" s="9">
        <v>18.908000000000001</v>
      </c>
      <c r="DI17" s="9">
        <v>43.238</v>
      </c>
      <c r="DJ17" s="9">
        <v>12.718</v>
      </c>
      <c r="DK17" s="9">
        <v>1.4710000000000001</v>
      </c>
      <c r="DL17" s="9">
        <v>11.247</v>
      </c>
      <c r="DM17" s="9">
        <v>164.95</v>
      </c>
      <c r="DN17" s="9">
        <v>54.762999999999998</v>
      </c>
      <c r="DO17" s="9">
        <v>110.187</v>
      </c>
      <c r="DP17" s="9">
        <v>154.16200000000001</v>
      </c>
      <c r="DQ17" s="9">
        <v>52.59</v>
      </c>
      <c r="DR17" s="9">
        <v>101.572</v>
      </c>
      <c r="DS17" s="9">
        <v>82.528999999999996</v>
      </c>
      <c r="DT17" s="9">
        <v>29.920999999999999</v>
      </c>
      <c r="DU17" s="9">
        <v>52.607999999999997</v>
      </c>
      <c r="DV17" s="9">
        <v>71.632999999999996</v>
      </c>
      <c r="DW17" s="9">
        <v>22.669</v>
      </c>
      <c r="DX17" s="9">
        <v>48.963999999999999</v>
      </c>
      <c r="DY17" s="9">
        <v>10.788</v>
      </c>
      <c r="DZ17" s="9">
        <v>2.173</v>
      </c>
      <c r="EA17" s="9">
        <v>8.6150000000000002</v>
      </c>
      <c r="EB17" s="9">
        <v>67.736999999999995</v>
      </c>
      <c r="EC17" s="9">
        <v>28.751999999999999</v>
      </c>
      <c r="ED17" s="9">
        <v>38.984999999999999</v>
      </c>
      <c r="EE17" s="9">
        <v>63.848999999999997</v>
      </c>
      <c r="EF17" s="9">
        <v>27.707000000000001</v>
      </c>
      <c r="EG17" s="9">
        <v>36.142000000000003</v>
      </c>
      <c r="EH17" s="9">
        <v>37.253</v>
      </c>
      <c r="EI17" s="9">
        <v>16.041</v>
      </c>
      <c r="EJ17" s="9">
        <v>21.213000000000001</v>
      </c>
      <c r="EK17" s="9">
        <v>26.594999999999999</v>
      </c>
      <c r="EL17" s="9">
        <v>11.666</v>
      </c>
      <c r="EM17" s="9">
        <v>14.929</v>
      </c>
      <c r="EN17" s="9">
        <v>3.8879999999999999</v>
      </c>
      <c r="EO17" s="9">
        <v>1.0449999999999999</v>
      </c>
      <c r="EP17" s="9">
        <v>2.843</v>
      </c>
      <c r="EQ17" s="9">
        <v>22.032</v>
      </c>
      <c r="ER17" s="9">
        <v>12.36</v>
      </c>
      <c r="ES17" s="9">
        <v>9.6720000000000006</v>
      </c>
      <c r="ET17" s="9">
        <v>20.221</v>
      </c>
      <c r="EU17" s="9">
        <v>12.36</v>
      </c>
      <c r="EV17" s="9">
        <v>7.8609999999999998</v>
      </c>
      <c r="EW17" s="9">
        <v>13.557</v>
      </c>
      <c r="EX17" s="9">
        <v>7.31</v>
      </c>
      <c r="EY17" s="9">
        <v>6.2469999999999999</v>
      </c>
      <c r="EZ17" s="9">
        <v>6.665</v>
      </c>
      <c r="FA17" s="9">
        <v>5.05</v>
      </c>
      <c r="FB17" s="9">
        <v>1.615</v>
      </c>
      <c r="FC17" s="9">
        <v>1.8109999999999999</v>
      </c>
      <c r="FD17" s="9">
        <v>0</v>
      </c>
      <c r="FE17" s="9">
        <v>1.8109999999999999</v>
      </c>
      <c r="FF17" s="9">
        <v>270.01</v>
      </c>
      <c r="FG17" s="9">
        <v>100.81100000000001</v>
      </c>
      <c r="FH17" s="9">
        <v>169.19900000000001</v>
      </c>
      <c r="FI17" s="9">
        <v>255.36500000000001</v>
      </c>
      <c r="FJ17" s="9">
        <v>95.930999999999997</v>
      </c>
      <c r="FK17" s="9">
        <v>159.43299999999999</v>
      </c>
      <c r="FL17" s="9">
        <v>121.63800000000001</v>
      </c>
      <c r="FM17" s="9">
        <v>46.902999999999999</v>
      </c>
      <c r="FN17" s="9">
        <v>74.736000000000004</v>
      </c>
      <c r="FO17" s="9">
        <v>133.726</v>
      </c>
      <c r="FP17" s="9">
        <v>49.029000000000003</v>
      </c>
      <c r="FQ17" s="9">
        <v>84.697999999999993</v>
      </c>
      <c r="FR17" s="9">
        <v>14.645</v>
      </c>
      <c r="FS17" s="9">
        <v>4.8789999999999996</v>
      </c>
      <c r="FT17" s="9">
        <v>9.766</v>
      </c>
      <c r="FU17" s="9">
        <v>183.381</v>
      </c>
      <c r="FV17" s="9">
        <v>53.591000000000001</v>
      </c>
      <c r="FW17" s="9">
        <v>129.79</v>
      </c>
      <c r="FX17" s="9">
        <v>175.24199999999999</v>
      </c>
      <c r="FY17" s="9">
        <v>50.707999999999998</v>
      </c>
      <c r="FZ17" s="9">
        <v>124.53400000000001</v>
      </c>
      <c r="GA17" s="9">
        <v>81.423000000000002</v>
      </c>
      <c r="GB17" s="9">
        <v>25.7</v>
      </c>
      <c r="GC17" s="9">
        <v>55.722999999999999</v>
      </c>
      <c r="GD17" s="9">
        <v>93.819000000000003</v>
      </c>
      <c r="GE17" s="9">
        <v>25.009</v>
      </c>
      <c r="GF17" s="9">
        <v>68.811000000000007</v>
      </c>
      <c r="GG17" s="9">
        <v>8.1389999999999993</v>
      </c>
      <c r="GH17" s="9">
        <v>2.883</v>
      </c>
      <c r="GI17" s="9">
        <v>5.2560000000000002</v>
      </c>
      <c r="GJ17" s="9">
        <v>86.629000000000005</v>
      </c>
      <c r="GK17" s="9">
        <v>47.22</v>
      </c>
      <c r="GL17" s="9">
        <v>39.408999999999999</v>
      </c>
      <c r="GM17" s="9">
        <v>80.122</v>
      </c>
      <c r="GN17" s="9">
        <v>45.222999999999999</v>
      </c>
      <c r="GO17" s="9">
        <v>34.899000000000001</v>
      </c>
      <c r="GP17" s="9">
        <v>40.215000000000003</v>
      </c>
      <c r="GQ17" s="9">
        <v>21.202999999999999</v>
      </c>
      <c r="GR17" s="9">
        <v>19.012</v>
      </c>
      <c r="GS17" s="9">
        <v>39.906999999999996</v>
      </c>
      <c r="GT17" s="9">
        <v>24.02</v>
      </c>
      <c r="GU17" s="9">
        <v>15.887</v>
      </c>
      <c r="GV17" s="9">
        <v>6.5069999999999997</v>
      </c>
      <c r="GW17" s="9">
        <v>1.996</v>
      </c>
      <c r="GX17" s="9">
        <v>4.51</v>
      </c>
      <c r="GY17" s="9">
        <v>80.617999999999995</v>
      </c>
      <c r="GZ17" s="9">
        <v>16.745000000000001</v>
      </c>
      <c r="HA17" s="9">
        <v>63.872999999999998</v>
      </c>
      <c r="HB17" s="9">
        <v>77.248999999999995</v>
      </c>
      <c r="HC17" s="9">
        <v>15.862</v>
      </c>
      <c r="HD17" s="9">
        <v>61.387</v>
      </c>
      <c r="HE17" s="9">
        <v>36.613999999999997</v>
      </c>
      <c r="HF17" s="9">
        <v>6.59</v>
      </c>
      <c r="HG17" s="9">
        <v>30.024000000000001</v>
      </c>
      <c r="HH17" s="9">
        <v>40.634999999999998</v>
      </c>
      <c r="HI17" s="9">
        <v>9.2720000000000002</v>
      </c>
      <c r="HJ17" s="9">
        <v>31.363</v>
      </c>
      <c r="HK17" s="9">
        <v>3.3679999999999999</v>
      </c>
      <c r="HL17" s="9">
        <v>0.88200000000000001</v>
      </c>
      <c r="HM17" s="9">
        <v>2.4860000000000002</v>
      </c>
      <c r="HN17" s="9">
        <v>41.256</v>
      </c>
      <c r="HO17" s="9">
        <v>11.677</v>
      </c>
      <c r="HP17" s="9">
        <v>29.579000000000001</v>
      </c>
      <c r="HQ17" s="9">
        <v>37.476999999999997</v>
      </c>
      <c r="HR17" s="9">
        <v>11.255000000000001</v>
      </c>
      <c r="HS17" s="9">
        <v>26.222000000000001</v>
      </c>
      <c r="HT17" s="9">
        <v>16.446000000000002</v>
      </c>
      <c r="HU17" s="9">
        <v>5.6230000000000002</v>
      </c>
      <c r="HV17" s="9">
        <v>10.821999999999999</v>
      </c>
      <c r="HW17" s="9">
        <v>21.030999999999999</v>
      </c>
      <c r="HX17" s="9">
        <v>5.6319999999999997</v>
      </c>
      <c r="HY17" s="9">
        <v>15.398999999999999</v>
      </c>
      <c r="HZ17" s="9">
        <v>3.7789999999999999</v>
      </c>
      <c r="IA17" s="9">
        <v>0.42199999999999999</v>
      </c>
      <c r="IB17" s="9">
        <v>3.3570000000000002</v>
      </c>
      <c r="IC17" s="9">
        <v>73.483000000000004</v>
      </c>
      <c r="ID17" s="9">
        <v>28.062999999999999</v>
      </c>
      <c r="IE17" s="9">
        <v>45.42</v>
      </c>
      <c r="IF17" s="9">
        <v>70.165000000000006</v>
      </c>
      <c r="IG17" s="9">
        <v>26.774000000000001</v>
      </c>
      <c r="IH17" s="9">
        <v>43.39</v>
      </c>
      <c r="II17" s="9">
        <v>33.886000000000003</v>
      </c>
      <c r="IJ17" s="9">
        <v>13.513</v>
      </c>
      <c r="IK17" s="9">
        <v>20.373000000000001</v>
      </c>
      <c r="IL17" s="9">
        <v>36.279000000000003</v>
      </c>
      <c r="IM17" s="9">
        <v>13.260999999999999</v>
      </c>
      <c r="IN17" s="9">
        <v>23.016999999999999</v>
      </c>
      <c r="IO17" s="9">
        <v>3.3180000000000001</v>
      </c>
      <c r="IP17" s="9">
        <v>1.288</v>
      </c>
      <c r="IQ17" s="9">
        <v>2.0299999999999998</v>
      </c>
    </row>
    <row r="18" spans="1:251">
      <c r="A18" s="10">
        <v>44593</v>
      </c>
      <c r="B18" s="9">
        <v>180.21799999999999</v>
      </c>
      <c r="C18" s="9">
        <v>130.16</v>
      </c>
      <c r="D18" s="9">
        <v>47.228999999999999</v>
      </c>
      <c r="E18" s="9">
        <v>82.930999999999997</v>
      </c>
      <c r="F18" s="9">
        <v>157.05600000000001</v>
      </c>
      <c r="G18" s="9">
        <v>59.77</v>
      </c>
      <c r="H18" s="9">
        <v>97.287000000000006</v>
      </c>
      <c r="I18" s="9">
        <v>41.048000000000002</v>
      </c>
      <c r="J18" s="9">
        <v>13.522</v>
      </c>
      <c r="K18" s="9">
        <v>27.526</v>
      </c>
      <c r="L18" s="9">
        <v>263.47800000000001</v>
      </c>
      <c r="M18" s="9">
        <v>89.888000000000005</v>
      </c>
      <c r="N18" s="9">
        <v>173.589</v>
      </c>
      <c r="O18" s="9">
        <v>232.90799999999999</v>
      </c>
      <c r="P18" s="9">
        <v>78.777000000000001</v>
      </c>
      <c r="Q18" s="9">
        <v>154.13200000000001</v>
      </c>
      <c r="R18" s="9">
        <v>106.762</v>
      </c>
      <c r="S18" s="9">
        <v>34.877000000000002</v>
      </c>
      <c r="T18" s="9">
        <v>71.885000000000005</v>
      </c>
      <c r="U18" s="9">
        <v>126.146</v>
      </c>
      <c r="V18" s="9">
        <v>43.899000000000001</v>
      </c>
      <c r="W18" s="9">
        <v>82.245999999999995</v>
      </c>
      <c r="X18" s="9">
        <v>30.568999999999999</v>
      </c>
      <c r="Y18" s="9">
        <v>11.112</v>
      </c>
      <c r="Z18" s="9">
        <v>19.457999999999998</v>
      </c>
      <c r="AA18" s="9">
        <v>64.786000000000001</v>
      </c>
      <c r="AB18" s="9">
        <v>30.632999999999999</v>
      </c>
      <c r="AC18" s="9">
        <v>34.154000000000003</v>
      </c>
      <c r="AD18" s="9">
        <v>54.308</v>
      </c>
      <c r="AE18" s="9">
        <v>28.222000000000001</v>
      </c>
      <c r="AF18" s="9">
        <v>26.085999999999999</v>
      </c>
      <c r="AG18" s="9">
        <v>23.398</v>
      </c>
      <c r="AH18" s="9">
        <v>12.352</v>
      </c>
      <c r="AI18" s="9">
        <v>11.045999999999999</v>
      </c>
      <c r="AJ18" s="9">
        <v>30.91</v>
      </c>
      <c r="AK18" s="9">
        <v>15.87</v>
      </c>
      <c r="AL18" s="9">
        <v>15.04</v>
      </c>
      <c r="AM18" s="9">
        <v>10.478</v>
      </c>
      <c r="AN18" s="9">
        <v>2.41</v>
      </c>
      <c r="AO18" s="9">
        <v>8.0679999999999996</v>
      </c>
      <c r="AP18" s="9">
        <v>77.686000000000007</v>
      </c>
      <c r="AQ18" s="9">
        <v>18.091000000000001</v>
      </c>
      <c r="AR18" s="9">
        <v>59.594999999999999</v>
      </c>
      <c r="AS18" s="9">
        <v>64.459999999999994</v>
      </c>
      <c r="AT18" s="9">
        <v>15.701000000000001</v>
      </c>
      <c r="AU18" s="9">
        <v>48.759</v>
      </c>
      <c r="AV18" s="9">
        <v>28.690999999999999</v>
      </c>
      <c r="AW18" s="9">
        <v>7.7839999999999998</v>
      </c>
      <c r="AX18" s="9">
        <v>20.905999999999999</v>
      </c>
      <c r="AY18" s="9">
        <v>35.770000000000003</v>
      </c>
      <c r="AZ18" s="9">
        <v>7.9169999999999998</v>
      </c>
      <c r="BA18" s="9">
        <v>27.853000000000002</v>
      </c>
      <c r="BB18" s="9">
        <v>13.226000000000001</v>
      </c>
      <c r="BC18" s="9">
        <v>2.39</v>
      </c>
      <c r="BD18" s="9">
        <v>10.836</v>
      </c>
      <c r="BE18" s="9">
        <v>59.048000000000002</v>
      </c>
      <c r="BF18" s="9">
        <v>13.398</v>
      </c>
      <c r="BG18" s="9">
        <v>45.651000000000003</v>
      </c>
      <c r="BH18" s="9">
        <v>52.457999999999998</v>
      </c>
      <c r="BI18" s="9">
        <v>12.571</v>
      </c>
      <c r="BJ18" s="9">
        <v>39.887999999999998</v>
      </c>
      <c r="BK18" s="9">
        <v>23.372</v>
      </c>
      <c r="BL18" s="9">
        <v>4.51</v>
      </c>
      <c r="BM18" s="9">
        <v>18.861999999999998</v>
      </c>
      <c r="BN18" s="9">
        <v>29.087</v>
      </c>
      <c r="BO18" s="9">
        <v>8.06</v>
      </c>
      <c r="BP18" s="9">
        <v>21.026</v>
      </c>
      <c r="BQ18" s="9">
        <v>6.59</v>
      </c>
      <c r="BR18" s="9">
        <v>0.82699999999999996</v>
      </c>
      <c r="BS18" s="9">
        <v>5.7629999999999999</v>
      </c>
      <c r="BT18" s="9">
        <v>103.26300000000001</v>
      </c>
      <c r="BU18" s="9">
        <v>41.219000000000001</v>
      </c>
      <c r="BV18" s="9">
        <v>62.042999999999999</v>
      </c>
      <c r="BW18" s="9">
        <v>91.558000000000007</v>
      </c>
      <c r="BX18" s="9">
        <v>36.164999999999999</v>
      </c>
      <c r="BY18" s="9">
        <v>55.392000000000003</v>
      </c>
      <c r="BZ18" s="9">
        <v>43.901000000000003</v>
      </c>
      <c r="CA18" s="9">
        <v>18.055</v>
      </c>
      <c r="CB18" s="9">
        <v>25.846</v>
      </c>
      <c r="CC18" s="9">
        <v>47.655999999999999</v>
      </c>
      <c r="CD18" s="9">
        <v>18.11</v>
      </c>
      <c r="CE18" s="9">
        <v>29.545999999999999</v>
      </c>
      <c r="CF18" s="9">
        <v>11.705</v>
      </c>
      <c r="CG18" s="9">
        <v>5.0540000000000003</v>
      </c>
      <c r="CH18" s="9">
        <v>6.6509999999999998</v>
      </c>
      <c r="CI18" s="9">
        <v>88.266999999999996</v>
      </c>
      <c r="CJ18" s="9">
        <v>47.811999999999998</v>
      </c>
      <c r="CK18" s="9">
        <v>40.454999999999998</v>
      </c>
      <c r="CL18" s="9">
        <v>78.739999999999995</v>
      </c>
      <c r="CM18" s="9">
        <v>42.561</v>
      </c>
      <c r="CN18" s="9">
        <v>36.179000000000002</v>
      </c>
      <c r="CO18" s="9">
        <v>34.197000000000003</v>
      </c>
      <c r="CP18" s="9">
        <v>16.88</v>
      </c>
      <c r="CQ18" s="9">
        <v>17.317</v>
      </c>
      <c r="CR18" s="9">
        <v>44.543999999999997</v>
      </c>
      <c r="CS18" s="9">
        <v>25.681999999999999</v>
      </c>
      <c r="CT18" s="9">
        <v>18.861999999999998</v>
      </c>
      <c r="CU18" s="9">
        <v>9.5269999999999992</v>
      </c>
      <c r="CV18" s="9">
        <v>5.2510000000000003</v>
      </c>
      <c r="CW18" s="9">
        <v>4.2759999999999998</v>
      </c>
      <c r="CX18" s="9">
        <v>113.428</v>
      </c>
      <c r="CY18" s="9">
        <v>33.350999999999999</v>
      </c>
      <c r="CZ18" s="9">
        <v>80.078000000000003</v>
      </c>
      <c r="DA18" s="9">
        <v>100.54600000000001</v>
      </c>
      <c r="DB18" s="9">
        <v>29.951000000000001</v>
      </c>
      <c r="DC18" s="9">
        <v>70.594999999999999</v>
      </c>
      <c r="DD18" s="9">
        <v>39.808999999999997</v>
      </c>
      <c r="DE18" s="9">
        <v>12.535</v>
      </c>
      <c r="DF18" s="9">
        <v>27.274000000000001</v>
      </c>
      <c r="DG18" s="9">
        <v>60.737000000000002</v>
      </c>
      <c r="DH18" s="9">
        <v>17.416</v>
      </c>
      <c r="DI18" s="9">
        <v>43.320999999999998</v>
      </c>
      <c r="DJ18" s="9">
        <v>12.882</v>
      </c>
      <c r="DK18" s="9">
        <v>3.399</v>
      </c>
      <c r="DL18" s="9">
        <v>9.4830000000000005</v>
      </c>
      <c r="DM18" s="9">
        <v>146.09</v>
      </c>
      <c r="DN18" s="9">
        <v>57.027999999999999</v>
      </c>
      <c r="DO18" s="9">
        <v>89.061999999999998</v>
      </c>
      <c r="DP18" s="9">
        <v>129.297</v>
      </c>
      <c r="DQ18" s="9">
        <v>52.241999999999997</v>
      </c>
      <c r="DR18" s="9">
        <v>77.055000000000007</v>
      </c>
      <c r="DS18" s="9">
        <v>53.148000000000003</v>
      </c>
      <c r="DT18" s="9">
        <v>19.983000000000001</v>
      </c>
      <c r="DU18" s="9">
        <v>33.164999999999999</v>
      </c>
      <c r="DV18" s="9">
        <v>76.149000000000001</v>
      </c>
      <c r="DW18" s="9">
        <v>32.259</v>
      </c>
      <c r="DX18" s="9">
        <v>43.89</v>
      </c>
      <c r="DY18" s="9">
        <v>16.792999999999999</v>
      </c>
      <c r="DZ18" s="9">
        <v>4.7859999999999996</v>
      </c>
      <c r="EA18" s="9">
        <v>12.006</v>
      </c>
      <c r="EB18" s="9">
        <v>52.985999999999997</v>
      </c>
      <c r="EC18" s="9">
        <v>21.617000000000001</v>
      </c>
      <c r="ED18" s="9">
        <v>31.369</v>
      </c>
      <c r="EE18" s="9">
        <v>43.052999999999997</v>
      </c>
      <c r="EF18" s="9">
        <v>16.937000000000001</v>
      </c>
      <c r="EG18" s="9">
        <v>26.116</v>
      </c>
      <c r="EH18" s="9">
        <v>27.044</v>
      </c>
      <c r="EI18" s="9">
        <v>9.3559999999999999</v>
      </c>
      <c r="EJ18" s="9">
        <v>17.687999999999999</v>
      </c>
      <c r="EK18" s="9">
        <v>16.009</v>
      </c>
      <c r="EL18" s="9">
        <v>7.5810000000000004</v>
      </c>
      <c r="EM18" s="9">
        <v>8.4280000000000008</v>
      </c>
      <c r="EN18" s="9">
        <v>9.9329999999999998</v>
      </c>
      <c r="EO18" s="9">
        <v>4.68</v>
      </c>
      <c r="EP18" s="9">
        <v>5.2530000000000001</v>
      </c>
      <c r="EQ18" s="9">
        <v>15.76</v>
      </c>
      <c r="ER18" s="9">
        <v>8.5250000000000004</v>
      </c>
      <c r="ES18" s="9">
        <v>7.2350000000000003</v>
      </c>
      <c r="ET18" s="9">
        <v>14.32</v>
      </c>
      <c r="EU18" s="9">
        <v>7.8689999999999998</v>
      </c>
      <c r="EV18" s="9">
        <v>6.4509999999999996</v>
      </c>
      <c r="EW18" s="9">
        <v>10.16</v>
      </c>
      <c r="EX18" s="9">
        <v>5.3559999999999999</v>
      </c>
      <c r="EY18" s="9">
        <v>4.8040000000000003</v>
      </c>
      <c r="EZ18" s="9">
        <v>4.1609999999999996</v>
      </c>
      <c r="FA18" s="9">
        <v>2.5129999999999999</v>
      </c>
      <c r="FB18" s="9">
        <v>1.647</v>
      </c>
      <c r="FC18" s="9">
        <v>1.44</v>
      </c>
      <c r="FD18" s="9">
        <v>0.65600000000000003</v>
      </c>
      <c r="FE18" s="9">
        <v>0.78400000000000003</v>
      </c>
      <c r="FF18" s="9">
        <v>211.001</v>
      </c>
      <c r="FG18" s="9">
        <v>73.765000000000001</v>
      </c>
      <c r="FH18" s="9">
        <v>137.23599999999999</v>
      </c>
      <c r="FI18" s="9">
        <v>196.554</v>
      </c>
      <c r="FJ18" s="9">
        <v>68.305000000000007</v>
      </c>
      <c r="FK18" s="9">
        <v>128.249</v>
      </c>
      <c r="FL18" s="9">
        <v>89.697999999999993</v>
      </c>
      <c r="FM18" s="9">
        <v>38.414999999999999</v>
      </c>
      <c r="FN18" s="9">
        <v>51.283000000000001</v>
      </c>
      <c r="FO18" s="9">
        <v>106.85599999999999</v>
      </c>
      <c r="FP18" s="9">
        <v>29.89</v>
      </c>
      <c r="FQ18" s="9">
        <v>76.965000000000003</v>
      </c>
      <c r="FR18" s="9">
        <v>14.446999999999999</v>
      </c>
      <c r="FS18" s="9">
        <v>5.46</v>
      </c>
      <c r="FT18" s="9">
        <v>8.9870000000000001</v>
      </c>
      <c r="FU18" s="9">
        <v>144.73500000000001</v>
      </c>
      <c r="FV18" s="9">
        <v>37.570999999999998</v>
      </c>
      <c r="FW18" s="9">
        <v>107.164</v>
      </c>
      <c r="FX18" s="9">
        <v>137.27199999999999</v>
      </c>
      <c r="FY18" s="9">
        <v>36.445</v>
      </c>
      <c r="FZ18" s="9">
        <v>100.827</v>
      </c>
      <c r="GA18" s="9">
        <v>59.448</v>
      </c>
      <c r="GB18" s="9">
        <v>19.898</v>
      </c>
      <c r="GC18" s="9">
        <v>39.551000000000002</v>
      </c>
      <c r="GD18" s="9">
        <v>77.823999999999998</v>
      </c>
      <c r="GE18" s="9">
        <v>16.547000000000001</v>
      </c>
      <c r="GF18" s="9">
        <v>61.277000000000001</v>
      </c>
      <c r="GG18" s="9">
        <v>7.4630000000000001</v>
      </c>
      <c r="GH18" s="9">
        <v>1.1259999999999999</v>
      </c>
      <c r="GI18" s="9">
        <v>6.3369999999999997</v>
      </c>
      <c r="GJ18" s="9">
        <v>66.266000000000005</v>
      </c>
      <c r="GK18" s="9">
        <v>36.194000000000003</v>
      </c>
      <c r="GL18" s="9">
        <v>30.071999999999999</v>
      </c>
      <c r="GM18" s="9">
        <v>59.281999999999996</v>
      </c>
      <c r="GN18" s="9">
        <v>31.86</v>
      </c>
      <c r="GO18" s="9">
        <v>27.422000000000001</v>
      </c>
      <c r="GP18" s="9">
        <v>30.25</v>
      </c>
      <c r="GQ18" s="9">
        <v>18.516999999999999</v>
      </c>
      <c r="GR18" s="9">
        <v>11.733000000000001</v>
      </c>
      <c r="GS18" s="9">
        <v>29.032</v>
      </c>
      <c r="GT18" s="9">
        <v>13.343</v>
      </c>
      <c r="GU18" s="9">
        <v>15.689</v>
      </c>
      <c r="GV18" s="9">
        <v>6.984</v>
      </c>
      <c r="GW18" s="9">
        <v>4.3339999999999996</v>
      </c>
      <c r="GX18" s="9">
        <v>2.6509999999999998</v>
      </c>
      <c r="GY18" s="9">
        <v>65.058000000000007</v>
      </c>
      <c r="GZ18" s="9">
        <v>16.963999999999999</v>
      </c>
      <c r="HA18" s="9">
        <v>48.094000000000001</v>
      </c>
      <c r="HB18" s="9">
        <v>61.664000000000001</v>
      </c>
      <c r="HC18" s="9">
        <v>16.381</v>
      </c>
      <c r="HD18" s="9">
        <v>45.283000000000001</v>
      </c>
      <c r="HE18" s="9">
        <v>32.006999999999998</v>
      </c>
      <c r="HF18" s="9">
        <v>10.054</v>
      </c>
      <c r="HG18" s="9">
        <v>21.952999999999999</v>
      </c>
      <c r="HH18" s="9">
        <v>29.657</v>
      </c>
      <c r="HI18" s="9">
        <v>6.3280000000000003</v>
      </c>
      <c r="HJ18" s="9">
        <v>23.329000000000001</v>
      </c>
      <c r="HK18" s="9">
        <v>3.3940000000000001</v>
      </c>
      <c r="HL18" s="9">
        <v>0.58299999999999996</v>
      </c>
      <c r="HM18" s="9">
        <v>2.8109999999999999</v>
      </c>
      <c r="HN18" s="9">
        <v>52.302999999999997</v>
      </c>
      <c r="HO18" s="9">
        <v>14.667</v>
      </c>
      <c r="HP18" s="9">
        <v>37.636000000000003</v>
      </c>
      <c r="HQ18" s="9">
        <v>46.54</v>
      </c>
      <c r="HR18" s="9">
        <v>13.209</v>
      </c>
      <c r="HS18" s="9">
        <v>33.33</v>
      </c>
      <c r="HT18" s="9">
        <v>20.991</v>
      </c>
      <c r="HU18" s="9">
        <v>7.77</v>
      </c>
      <c r="HV18" s="9">
        <v>13.221</v>
      </c>
      <c r="HW18" s="9">
        <v>25.547999999999998</v>
      </c>
      <c r="HX18" s="9">
        <v>5.4390000000000001</v>
      </c>
      <c r="HY18" s="9">
        <v>20.109000000000002</v>
      </c>
      <c r="HZ18" s="9">
        <v>5.7640000000000002</v>
      </c>
      <c r="IA18" s="9">
        <v>1.458</v>
      </c>
      <c r="IB18" s="9">
        <v>4.306</v>
      </c>
      <c r="IC18" s="9">
        <v>48.691000000000003</v>
      </c>
      <c r="ID18" s="9">
        <v>19.562999999999999</v>
      </c>
      <c r="IE18" s="9">
        <v>29.128</v>
      </c>
      <c r="IF18" s="9">
        <v>46.137999999999998</v>
      </c>
      <c r="IG18" s="9">
        <v>18.341999999999999</v>
      </c>
      <c r="IH18" s="9">
        <v>27.795999999999999</v>
      </c>
      <c r="II18" s="9">
        <v>20.812000000000001</v>
      </c>
      <c r="IJ18" s="9">
        <v>9.5229999999999997</v>
      </c>
      <c r="IK18" s="9">
        <v>11.289</v>
      </c>
      <c r="IL18" s="9">
        <v>25.326000000000001</v>
      </c>
      <c r="IM18" s="9">
        <v>8.8190000000000008</v>
      </c>
      <c r="IN18" s="9">
        <v>16.507000000000001</v>
      </c>
      <c r="IO18" s="9">
        <v>2.5529999999999999</v>
      </c>
      <c r="IP18" s="9">
        <v>1.2210000000000001</v>
      </c>
      <c r="IQ18" s="9">
        <v>1.3320000000000001</v>
      </c>
    </row>
    <row r="19" spans="1:251">
      <c r="A19" s="10">
        <v>44958</v>
      </c>
      <c r="B19" s="9">
        <v>157.06200000000001</v>
      </c>
      <c r="C19" s="9">
        <v>128.279</v>
      </c>
      <c r="D19" s="9">
        <v>50.796999999999997</v>
      </c>
      <c r="E19" s="9">
        <v>77.481999999999999</v>
      </c>
      <c r="F19" s="9">
        <v>128.04300000000001</v>
      </c>
      <c r="G19" s="9">
        <v>48.463000000000001</v>
      </c>
      <c r="H19" s="9">
        <v>79.58</v>
      </c>
      <c r="I19" s="9">
        <v>40.1</v>
      </c>
      <c r="J19" s="9">
        <v>9.5440000000000005</v>
      </c>
      <c r="K19" s="9">
        <v>30.556000000000001</v>
      </c>
      <c r="L19" s="9">
        <v>236.364</v>
      </c>
      <c r="M19" s="9">
        <v>80.126000000000005</v>
      </c>
      <c r="N19" s="9">
        <v>156.238</v>
      </c>
      <c r="O19" s="9">
        <v>205.22900000000001</v>
      </c>
      <c r="P19" s="9">
        <v>72.62</v>
      </c>
      <c r="Q19" s="9">
        <v>132.608</v>
      </c>
      <c r="R19" s="9">
        <v>103.17100000000001</v>
      </c>
      <c r="S19" s="9">
        <v>39.003999999999998</v>
      </c>
      <c r="T19" s="9">
        <v>64.165999999999997</v>
      </c>
      <c r="U19" s="9">
        <v>102.05800000000001</v>
      </c>
      <c r="V19" s="9">
        <v>33.616</v>
      </c>
      <c r="W19" s="9">
        <v>68.441999999999993</v>
      </c>
      <c r="X19" s="9">
        <v>31.135999999999999</v>
      </c>
      <c r="Y19" s="9">
        <v>7.5060000000000002</v>
      </c>
      <c r="Z19" s="9">
        <v>23.63</v>
      </c>
      <c r="AA19" s="9">
        <v>60.057000000000002</v>
      </c>
      <c r="AB19" s="9">
        <v>28.678000000000001</v>
      </c>
      <c r="AC19" s="9">
        <v>31.379000000000001</v>
      </c>
      <c r="AD19" s="9">
        <v>51.093000000000004</v>
      </c>
      <c r="AE19" s="9">
        <v>26.638999999999999</v>
      </c>
      <c r="AF19" s="9">
        <v>24.454000000000001</v>
      </c>
      <c r="AG19" s="9">
        <v>25.108000000000001</v>
      </c>
      <c r="AH19" s="9">
        <v>11.792</v>
      </c>
      <c r="AI19" s="9">
        <v>13.316000000000001</v>
      </c>
      <c r="AJ19" s="9">
        <v>25.984999999999999</v>
      </c>
      <c r="AK19" s="9">
        <v>14.847</v>
      </c>
      <c r="AL19" s="9">
        <v>11.138</v>
      </c>
      <c r="AM19" s="9">
        <v>8.9640000000000004</v>
      </c>
      <c r="AN19" s="9">
        <v>2.0390000000000001</v>
      </c>
      <c r="AO19" s="9">
        <v>6.9260000000000002</v>
      </c>
      <c r="AP19" s="9">
        <v>75.882000000000005</v>
      </c>
      <c r="AQ19" s="9">
        <v>16.946999999999999</v>
      </c>
      <c r="AR19" s="9">
        <v>58.935000000000002</v>
      </c>
      <c r="AS19" s="9">
        <v>69.584000000000003</v>
      </c>
      <c r="AT19" s="9">
        <v>15.394</v>
      </c>
      <c r="AU19" s="9">
        <v>54.19</v>
      </c>
      <c r="AV19" s="9">
        <v>34.549999999999997</v>
      </c>
      <c r="AW19" s="9">
        <v>8.0060000000000002</v>
      </c>
      <c r="AX19" s="9">
        <v>26.544</v>
      </c>
      <c r="AY19" s="9">
        <v>35.033999999999999</v>
      </c>
      <c r="AZ19" s="9">
        <v>7.3879999999999999</v>
      </c>
      <c r="BA19" s="9">
        <v>27.646000000000001</v>
      </c>
      <c r="BB19" s="9">
        <v>6.298</v>
      </c>
      <c r="BC19" s="9">
        <v>1.5529999999999999</v>
      </c>
      <c r="BD19" s="9">
        <v>4.7450000000000001</v>
      </c>
      <c r="BE19" s="9">
        <v>45.237000000000002</v>
      </c>
      <c r="BF19" s="9">
        <v>11.260999999999999</v>
      </c>
      <c r="BG19" s="9">
        <v>33.975999999999999</v>
      </c>
      <c r="BH19" s="9">
        <v>41.226999999999997</v>
      </c>
      <c r="BI19" s="9">
        <v>10.85</v>
      </c>
      <c r="BJ19" s="9">
        <v>30.376999999999999</v>
      </c>
      <c r="BK19" s="9">
        <v>21.303000000000001</v>
      </c>
      <c r="BL19" s="9">
        <v>7.1970000000000001</v>
      </c>
      <c r="BM19" s="9">
        <v>14.106</v>
      </c>
      <c r="BN19" s="9">
        <v>19.922999999999998</v>
      </c>
      <c r="BO19" s="9">
        <v>3.653</v>
      </c>
      <c r="BP19" s="9">
        <v>16.271000000000001</v>
      </c>
      <c r="BQ19" s="9">
        <v>4.01</v>
      </c>
      <c r="BR19" s="9">
        <v>0.41099999999999998</v>
      </c>
      <c r="BS19" s="9">
        <v>3.5990000000000002</v>
      </c>
      <c r="BT19" s="9">
        <v>97.438000000000002</v>
      </c>
      <c r="BU19" s="9">
        <v>40.704000000000001</v>
      </c>
      <c r="BV19" s="9">
        <v>56.734000000000002</v>
      </c>
      <c r="BW19" s="9">
        <v>80.988</v>
      </c>
      <c r="BX19" s="9">
        <v>37.448999999999998</v>
      </c>
      <c r="BY19" s="9">
        <v>43.539000000000001</v>
      </c>
      <c r="BZ19" s="9">
        <v>39.031999999999996</v>
      </c>
      <c r="CA19" s="9">
        <v>16.622</v>
      </c>
      <c r="CB19" s="9">
        <v>22.41</v>
      </c>
      <c r="CC19" s="9">
        <v>41.957000000000001</v>
      </c>
      <c r="CD19" s="9">
        <v>20.827000000000002</v>
      </c>
      <c r="CE19" s="9">
        <v>21.13</v>
      </c>
      <c r="CF19" s="9">
        <v>16.45</v>
      </c>
      <c r="CG19" s="9">
        <v>3.2549999999999999</v>
      </c>
      <c r="CH19" s="9">
        <v>13.195</v>
      </c>
      <c r="CI19" s="9">
        <v>77.864000000000004</v>
      </c>
      <c r="CJ19" s="9">
        <v>39.892000000000003</v>
      </c>
      <c r="CK19" s="9">
        <v>37.972000000000001</v>
      </c>
      <c r="CL19" s="9">
        <v>64.522999999999996</v>
      </c>
      <c r="CM19" s="9">
        <v>35.567</v>
      </c>
      <c r="CN19" s="9">
        <v>28.956</v>
      </c>
      <c r="CO19" s="9">
        <v>33.393999999999998</v>
      </c>
      <c r="CP19" s="9">
        <v>18.972000000000001</v>
      </c>
      <c r="CQ19" s="9">
        <v>14.422000000000001</v>
      </c>
      <c r="CR19" s="9">
        <v>31.129000000000001</v>
      </c>
      <c r="CS19" s="9">
        <v>16.594999999999999</v>
      </c>
      <c r="CT19" s="9">
        <v>14.534000000000001</v>
      </c>
      <c r="CU19" s="9">
        <v>13.342000000000001</v>
      </c>
      <c r="CV19" s="9">
        <v>4.3250000000000002</v>
      </c>
      <c r="CW19" s="9">
        <v>9.0169999999999995</v>
      </c>
      <c r="CX19" s="9">
        <v>97.668999999999997</v>
      </c>
      <c r="CY19" s="9">
        <v>25.963999999999999</v>
      </c>
      <c r="CZ19" s="9">
        <v>71.703999999999994</v>
      </c>
      <c r="DA19" s="9">
        <v>87.103999999999999</v>
      </c>
      <c r="DB19" s="9">
        <v>24.497</v>
      </c>
      <c r="DC19" s="9">
        <v>62.606000000000002</v>
      </c>
      <c r="DD19" s="9">
        <v>38.46</v>
      </c>
      <c r="DE19" s="9">
        <v>9.4529999999999994</v>
      </c>
      <c r="DF19" s="9">
        <v>29.007000000000001</v>
      </c>
      <c r="DG19" s="9">
        <v>48.643000000000001</v>
      </c>
      <c r="DH19" s="9">
        <v>15.044</v>
      </c>
      <c r="DI19" s="9">
        <v>33.598999999999997</v>
      </c>
      <c r="DJ19" s="9">
        <v>10.565</v>
      </c>
      <c r="DK19" s="9">
        <v>1.4670000000000001</v>
      </c>
      <c r="DL19" s="9">
        <v>9.0980000000000008</v>
      </c>
      <c r="DM19" s="9">
        <v>143.29499999999999</v>
      </c>
      <c r="DN19" s="9">
        <v>49.296999999999997</v>
      </c>
      <c r="DO19" s="9">
        <v>93.997</v>
      </c>
      <c r="DP19" s="9">
        <v>122.509</v>
      </c>
      <c r="DQ19" s="9">
        <v>44.417999999999999</v>
      </c>
      <c r="DR19" s="9">
        <v>78.091999999999999</v>
      </c>
      <c r="DS19" s="9">
        <v>61.146000000000001</v>
      </c>
      <c r="DT19" s="9">
        <v>23.146999999999998</v>
      </c>
      <c r="DU19" s="9">
        <v>37.999000000000002</v>
      </c>
      <c r="DV19" s="9">
        <v>61.363</v>
      </c>
      <c r="DW19" s="9">
        <v>21.271000000000001</v>
      </c>
      <c r="DX19" s="9">
        <v>40.093000000000004</v>
      </c>
      <c r="DY19" s="9">
        <v>20.785</v>
      </c>
      <c r="DZ19" s="9">
        <v>4.88</v>
      </c>
      <c r="EA19" s="9">
        <v>15.904999999999999</v>
      </c>
      <c r="EB19" s="9">
        <v>46.338999999999999</v>
      </c>
      <c r="EC19" s="9">
        <v>29.003</v>
      </c>
      <c r="ED19" s="9">
        <v>17.337</v>
      </c>
      <c r="EE19" s="9">
        <v>40.951000000000001</v>
      </c>
      <c r="EF19" s="9">
        <v>26.440999999999999</v>
      </c>
      <c r="EG19" s="9">
        <v>14.51</v>
      </c>
      <c r="EH19" s="9">
        <v>24.68</v>
      </c>
      <c r="EI19" s="9">
        <v>15.016999999999999</v>
      </c>
      <c r="EJ19" s="9">
        <v>9.6630000000000003</v>
      </c>
      <c r="EK19" s="9">
        <v>16.271000000000001</v>
      </c>
      <c r="EL19" s="9">
        <v>11.423999999999999</v>
      </c>
      <c r="EM19" s="9">
        <v>4.8460000000000001</v>
      </c>
      <c r="EN19" s="9">
        <v>5.3890000000000002</v>
      </c>
      <c r="EO19" s="9">
        <v>2.5619999999999998</v>
      </c>
      <c r="EP19" s="9">
        <v>2.827</v>
      </c>
      <c r="EQ19" s="9">
        <v>9.1189999999999998</v>
      </c>
      <c r="ER19" s="9">
        <v>4.54</v>
      </c>
      <c r="ES19" s="9">
        <v>4.5789999999999997</v>
      </c>
      <c r="ET19" s="9">
        <v>5.758</v>
      </c>
      <c r="EU19" s="9">
        <v>3.9039999999999999</v>
      </c>
      <c r="EV19" s="9">
        <v>1.8540000000000001</v>
      </c>
      <c r="EW19" s="9">
        <v>3.992</v>
      </c>
      <c r="EX19" s="9">
        <v>3.18</v>
      </c>
      <c r="EY19" s="9">
        <v>0.81200000000000006</v>
      </c>
      <c r="EZ19" s="9">
        <v>1.7649999999999999</v>
      </c>
      <c r="FA19" s="9">
        <v>0.72299999999999998</v>
      </c>
      <c r="FB19" s="9">
        <v>1.042</v>
      </c>
      <c r="FC19" s="9">
        <v>3.3610000000000002</v>
      </c>
      <c r="FD19" s="9">
        <v>0.63600000000000001</v>
      </c>
      <c r="FE19" s="9">
        <v>2.7250000000000001</v>
      </c>
      <c r="FF19" s="9">
        <v>210.215</v>
      </c>
      <c r="FG19" s="9">
        <v>72.195999999999998</v>
      </c>
      <c r="FH19" s="9">
        <v>138.01900000000001</v>
      </c>
      <c r="FI19" s="9">
        <v>192.59</v>
      </c>
      <c r="FJ19" s="9">
        <v>64.926000000000002</v>
      </c>
      <c r="FK19" s="9">
        <v>127.664</v>
      </c>
      <c r="FL19" s="9">
        <v>90.394000000000005</v>
      </c>
      <c r="FM19" s="9">
        <v>28.294</v>
      </c>
      <c r="FN19" s="9">
        <v>62.1</v>
      </c>
      <c r="FO19" s="9">
        <v>102.197</v>
      </c>
      <c r="FP19" s="9">
        <v>36.631999999999998</v>
      </c>
      <c r="FQ19" s="9">
        <v>65.564999999999998</v>
      </c>
      <c r="FR19" s="9">
        <v>17.623999999999999</v>
      </c>
      <c r="FS19" s="9">
        <v>7.27</v>
      </c>
      <c r="FT19" s="9">
        <v>10.355</v>
      </c>
      <c r="FU19" s="9">
        <v>154.81899999999999</v>
      </c>
      <c r="FV19" s="9">
        <v>38.173999999999999</v>
      </c>
      <c r="FW19" s="9">
        <v>116.645</v>
      </c>
      <c r="FX19" s="9">
        <v>143.29300000000001</v>
      </c>
      <c r="FY19" s="9">
        <v>35.256999999999998</v>
      </c>
      <c r="FZ19" s="9">
        <v>108.036</v>
      </c>
      <c r="GA19" s="9">
        <v>66.846000000000004</v>
      </c>
      <c r="GB19" s="9">
        <v>14.273999999999999</v>
      </c>
      <c r="GC19" s="9">
        <v>52.572000000000003</v>
      </c>
      <c r="GD19" s="9">
        <v>76.447000000000003</v>
      </c>
      <c r="GE19" s="9">
        <v>20.983000000000001</v>
      </c>
      <c r="GF19" s="9">
        <v>55.463999999999999</v>
      </c>
      <c r="GG19" s="9">
        <v>11.525</v>
      </c>
      <c r="GH19" s="9">
        <v>2.9169999999999998</v>
      </c>
      <c r="GI19" s="9">
        <v>8.609</v>
      </c>
      <c r="GJ19" s="9">
        <v>55.396000000000001</v>
      </c>
      <c r="GK19" s="9">
        <v>34.021999999999998</v>
      </c>
      <c r="GL19" s="9">
        <v>21.373999999999999</v>
      </c>
      <c r="GM19" s="9">
        <v>49.296999999999997</v>
      </c>
      <c r="GN19" s="9">
        <v>29.669</v>
      </c>
      <c r="GO19" s="9">
        <v>19.628</v>
      </c>
      <c r="GP19" s="9">
        <v>23.547000000000001</v>
      </c>
      <c r="GQ19" s="9">
        <v>14.02</v>
      </c>
      <c r="GR19" s="9">
        <v>9.5280000000000005</v>
      </c>
      <c r="GS19" s="9">
        <v>25.75</v>
      </c>
      <c r="GT19" s="9">
        <v>15.648999999999999</v>
      </c>
      <c r="GU19" s="9">
        <v>10.1</v>
      </c>
      <c r="GV19" s="9">
        <v>6.0990000000000002</v>
      </c>
      <c r="GW19" s="9">
        <v>4.3529999999999998</v>
      </c>
      <c r="GX19" s="9">
        <v>1.746</v>
      </c>
      <c r="GY19" s="9">
        <v>76.296999999999997</v>
      </c>
      <c r="GZ19" s="9">
        <v>19.385000000000002</v>
      </c>
      <c r="HA19" s="9">
        <v>56.912999999999997</v>
      </c>
      <c r="HB19" s="9">
        <v>69.756</v>
      </c>
      <c r="HC19" s="9">
        <v>17.216999999999999</v>
      </c>
      <c r="HD19" s="9">
        <v>52.54</v>
      </c>
      <c r="HE19" s="9">
        <v>35.438000000000002</v>
      </c>
      <c r="HF19" s="9">
        <v>9.2119999999999997</v>
      </c>
      <c r="HG19" s="9">
        <v>26.227</v>
      </c>
      <c r="HH19" s="9">
        <v>34.317999999999998</v>
      </c>
      <c r="HI19" s="9">
        <v>8.0050000000000008</v>
      </c>
      <c r="HJ19" s="9">
        <v>26.312999999999999</v>
      </c>
      <c r="HK19" s="9">
        <v>6.5410000000000004</v>
      </c>
      <c r="HL19" s="9">
        <v>2.1680000000000001</v>
      </c>
      <c r="HM19" s="9">
        <v>4.3730000000000002</v>
      </c>
      <c r="HN19" s="9">
        <v>42.140999999999998</v>
      </c>
      <c r="HO19" s="9">
        <v>13.288</v>
      </c>
      <c r="HP19" s="9">
        <v>28.852</v>
      </c>
      <c r="HQ19" s="9">
        <v>39.415999999999997</v>
      </c>
      <c r="HR19" s="9">
        <v>12.772</v>
      </c>
      <c r="HS19" s="9">
        <v>26.643999999999998</v>
      </c>
      <c r="HT19" s="9">
        <v>16.917999999999999</v>
      </c>
      <c r="HU19" s="9">
        <v>4.0679999999999996</v>
      </c>
      <c r="HV19" s="9">
        <v>12.85</v>
      </c>
      <c r="HW19" s="9">
        <v>22.497</v>
      </c>
      <c r="HX19" s="9">
        <v>8.7029999999999994</v>
      </c>
      <c r="HY19" s="9">
        <v>13.794</v>
      </c>
      <c r="HZ19" s="9">
        <v>2.7250000000000001</v>
      </c>
      <c r="IA19" s="9">
        <v>0.51700000000000002</v>
      </c>
      <c r="IB19" s="9">
        <v>2.2080000000000002</v>
      </c>
      <c r="IC19" s="9">
        <v>48.459000000000003</v>
      </c>
      <c r="ID19" s="9">
        <v>18.605</v>
      </c>
      <c r="IE19" s="9">
        <v>29.855</v>
      </c>
      <c r="IF19" s="9">
        <v>47.744999999999997</v>
      </c>
      <c r="IG19" s="9">
        <v>18.605</v>
      </c>
      <c r="IH19" s="9">
        <v>29.140999999999998</v>
      </c>
      <c r="II19" s="9">
        <v>21.972000000000001</v>
      </c>
      <c r="IJ19" s="9">
        <v>9.2460000000000004</v>
      </c>
      <c r="IK19" s="9">
        <v>12.726000000000001</v>
      </c>
      <c r="IL19" s="9">
        <v>25.773</v>
      </c>
      <c r="IM19" s="9">
        <v>9.3580000000000005</v>
      </c>
      <c r="IN19" s="9">
        <v>16.414999999999999</v>
      </c>
      <c r="IO19" s="9">
        <v>0.71399999999999997</v>
      </c>
      <c r="IP19" s="9">
        <v>0</v>
      </c>
      <c r="IQ19" s="9">
        <v>0.71399999999999997</v>
      </c>
    </row>
    <row r="20" spans="1:251">
      <c r="A20" s="10">
        <v>45323</v>
      </c>
      <c r="B20" s="9">
        <v>200.65700000000001</v>
      </c>
      <c r="C20" s="9">
        <v>159.119</v>
      </c>
      <c r="D20" s="9">
        <v>58.91</v>
      </c>
      <c r="E20" s="9">
        <v>100.21</v>
      </c>
      <c r="F20" s="9">
        <v>154.33000000000001</v>
      </c>
      <c r="G20" s="9">
        <v>53.881999999999998</v>
      </c>
      <c r="H20" s="9">
        <v>100.44799999999999</v>
      </c>
      <c r="I20" s="9">
        <v>47.18</v>
      </c>
      <c r="J20" s="9">
        <v>15.242000000000001</v>
      </c>
      <c r="K20" s="9">
        <v>31.937999999999999</v>
      </c>
      <c r="L20" s="9">
        <v>300.23</v>
      </c>
      <c r="M20" s="9">
        <v>98.254999999999995</v>
      </c>
      <c r="N20" s="9">
        <v>201.97499999999999</v>
      </c>
      <c r="O20" s="9">
        <v>267.65100000000001</v>
      </c>
      <c r="P20" s="9">
        <v>90.204999999999998</v>
      </c>
      <c r="Q20" s="9">
        <v>177.446</v>
      </c>
      <c r="R20" s="9">
        <v>134.18799999999999</v>
      </c>
      <c r="S20" s="9">
        <v>46.085999999999999</v>
      </c>
      <c r="T20" s="9">
        <v>88.100999999999999</v>
      </c>
      <c r="U20" s="9">
        <v>133.46299999999999</v>
      </c>
      <c r="V20" s="9">
        <v>44.119</v>
      </c>
      <c r="W20" s="9">
        <v>89.344999999999999</v>
      </c>
      <c r="X20" s="9">
        <v>32.579000000000001</v>
      </c>
      <c r="Y20" s="9">
        <v>8.0500000000000007</v>
      </c>
      <c r="Z20" s="9">
        <v>24.529</v>
      </c>
      <c r="AA20" s="9">
        <v>60.399000000000001</v>
      </c>
      <c r="AB20" s="9">
        <v>29.779</v>
      </c>
      <c r="AC20" s="9">
        <v>30.62</v>
      </c>
      <c r="AD20" s="9">
        <v>45.798000000000002</v>
      </c>
      <c r="AE20" s="9">
        <v>22.587</v>
      </c>
      <c r="AF20" s="9">
        <v>23.210999999999999</v>
      </c>
      <c r="AG20" s="9">
        <v>24.931000000000001</v>
      </c>
      <c r="AH20" s="9">
        <v>12.823</v>
      </c>
      <c r="AI20" s="9">
        <v>12.108000000000001</v>
      </c>
      <c r="AJ20" s="9">
        <v>20.867000000000001</v>
      </c>
      <c r="AK20" s="9">
        <v>9.7639999999999993</v>
      </c>
      <c r="AL20" s="9">
        <v>11.103</v>
      </c>
      <c r="AM20" s="9">
        <v>14.601000000000001</v>
      </c>
      <c r="AN20" s="9">
        <v>7.1920000000000002</v>
      </c>
      <c r="AO20" s="9">
        <v>7.4089999999999998</v>
      </c>
      <c r="AP20" s="9">
        <v>80.388000000000005</v>
      </c>
      <c r="AQ20" s="9">
        <v>20.751999999999999</v>
      </c>
      <c r="AR20" s="9">
        <v>59.637</v>
      </c>
      <c r="AS20" s="9">
        <v>71.769000000000005</v>
      </c>
      <c r="AT20" s="9">
        <v>18.791</v>
      </c>
      <c r="AU20" s="9">
        <v>52.978000000000002</v>
      </c>
      <c r="AV20" s="9">
        <v>31.123999999999999</v>
      </c>
      <c r="AW20" s="9">
        <v>6.984</v>
      </c>
      <c r="AX20" s="9">
        <v>24.138999999999999</v>
      </c>
      <c r="AY20" s="9">
        <v>40.645000000000003</v>
      </c>
      <c r="AZ20" s="9">
        <v>11.805999999999999</v>
      </c>
      <c r="BA20" s="9">
        <v>28.838999999999999</v>
      </c>
      <c r="BB20" s="9">
        <v>8.6199999999999992</v>
      </c>
      <c r="BC20" s="9">
        <v>1.9610000000000001</v>
      </c>
      <c r="BD20" s="9">
        <v>6.6580000000000004</v>
      </c>
      <c r="BE20" s="9">
        <v>55.14</v>
      </c>
      <c r="BF20" s="9">
        <v>15.724</v>
      </c>
      <c r="BG20" s="9">
        <v>39.417000000000002</v>
      </c>
      <c r="BH20" s="9">
        <v>49.363999999999997</v>
      </c>
      <c r="BI20" s="9">
        <v>14.351000000000001</v>
      </c>
      <c r="BJ20" s="9">
        <v>35.012999999999998</v>
      </c>
      <c r="BK20" s="9">
        <v>24.882000000000001</v>
      </c>
      <c r="BL20" s="9">
        <v>10.048999999999999</v>
      </c>
      <c r="BM20" s="9">
        <v>14.833</v>
      </c>
      <c r="BN20" s="9">
        <v>24.483000000000001</v>
      </c>
      <c r="BO20" s="9">
        <v>4.3019999999999996</v>
      </c>
      <c r="BP20" s="9">
        <v>20.18</v>
      </c>
      <c r="BQ20" s="9">
        <v>5.7759999999999998</v>
      </c>
      <c r="BR20" s="9">
        <v>1.373</v>
      </c>
      <c r="BS20" s="9">
        <v>4.4039999999999999</v>
      </c>
      <c r="BT20" s="9">
        <v>123.806</v>
      </c>
      <c r="BU20" s="9">
        <v>45.656999999999996</v>
      </c>
      <c r="BV20" s="9">
        <v>78.149000000000001</v>
      </c>
      <c r="BW20" s="9">
        <v>108.598</v>
      </c>
      <c r="BX20" s="9">
        <v>42.576000000000001</v>
      </c>
      <c r="BY20" s="9">
        <v>66.022000000000006</v>
      </c>
      <c r="BZ20" s="9">
        <v>61.405000000000001</v>
      </c>
      <c r="CA20" s="9">
        <v>23.625</v>
      </c>
      <c r="CB20" s="9">
        <v>37.78</v>
      </c>
      <c r="CC20" s="9">
        <v>47.192999999999998</v>
      </c>
      <c r="CD20" s="9">
        <v>18.951000000000001</v>
      </c>
      <c r="CE20" s="9">
        <v>28.242000000000001</v>
      </c>
      <c r="CF20" s="9">
        <v>15.208</v>
      </c>
      <c r="CG20" s="9">
        <v>3.081</v>
      </c>
      <c r="CH20" s="9">
        <v>12.127000000000001</v>
      </c>
      <c r="CI20" s="9">
        <v>101.294</v>
      </c>
      <c r="CJ20" s="9">
        <v>45.902000000000001</v>
      </c>
      <c r="CK20" s="9">
        <v>55.392000000000003</v>
      </c>
      <c r="CL20" s="9">
        <v>83.718000000000004</v>
      </c>
      <c r="CM20" s="9">
        <v>37.073999999999998</v>
      </c>
      <c r="CN20" s="9">
        <v>46.643999999999998</v>
      </c>
      <c r="CO20" s="9">
        <v>41.709000000000003</v>
      </c>
      <c r="CP20" s="9">
        <v>18.251000000000001</v>
      </c>
      <c r="CQ20" s="9">
        <v>23.457000000000001</v>
      </c>
      <c r="CR20" s="9">
        <v>42.009</v>
      </c>
      <c r="CS20" s="9">
        <v>18.823</v>
      </c>
      <c r="CT20" s="9">
        <v>23.186</v>
      </c>
      <c r="CU20" s="9">
        <v>17.576000000000001</v>
      </c>
      <c r="CV20" s="9">
        <v>8.827</v>
      </c>
      <c r="CW20" s="9">
        <v>8.7490000000000006</v>
      </c>
      <c r="CX20" s="9">
        <v>126.90300000000001</v>
      </c>
      <c r="CY20" s="9">
        <v>38.965000000000003</v>
      </c>
      <c r="CZ20" s="9">
        <v>87.938000000000002</v>
      </c>
      <c r="DA20" s="9">
        <v>110.676</v>
      </c>
      <c r="DB20" s="9">
        <v>35.229999999999997</v>
      </c>
      <c r="DC20" s="9">
        <v>75.445999999999998</v>
      </c>
      <c r="DD20" s="9">
        <v>53.55</v>
      </c>
      <c r="DE20" s="9">
        <v>17.05</v>
      </c>
      <c r="DF20" s="9">
        <v>36.499000000000002</v>
      </c>
      <c r="DG20" s="9">
        <v>57.125999999999998</v>
      </c>
      <c r="DH20" s="9">
        <v>18.178999999999998</v>
      </c>
      <c r="DI20" s="9">
        <v>38.947000000000003</v>
      </c>
      <c r="DJ20" s="9">
        <v>16.227</v>
      </c>
      <c r="DK20" s="9">
        <v>3.7349999999999999</v>
      </c>
      <c r="DL20" s="9">
        <v>12.492000000000001</v>
      </c>
      <c r="DM20" s="9">
        <v>149.08799999999999</v>
      </c>
      <c r="DN20" s="9">
        <v>53.686</v>
      </c>
      <c r="DO20" s="9">
        <v>95.402000000000001</v>
      </c>
      <c r="DP20" s="9">
        <v>131.22800000000001</v>
      </c>
      <c r="DQ20" s="9">
        <v>48.890999999999998</v>
      </c>
      <c r="DR20" s="9">
        <v>82.335999999999999</v>
      </c>
      <c r="DS20" s="9">
        <v>66.513999999999996</v>
      </c>
      <c r="DT20" s="9">
        <v>23.760999999999999</v>
      </c>
      <c r="DU20" s="9">
        <v>42.753</v>
      </c>
      <c r="DV20" s="9">
        <v>64.712999999999994</v>
      </c>
      <c r="DW20" s="9">
        <v>25.13</v>
      </c>
      <c r="DX20" s="9">
        <v>39.582999999999998</v>
      </c>
      <c r="DY20" s="9">
        <v>17.861000000000001</v>
      </c>
      <c r="DZ20" s="9">
        <v>4.7949999999999999</v>
      </c>
      <c r="EA20" s="9">
        <v>13.066000000000001</v>
      </c>
      <c r="EB20" s="9">
        <v>66.176000000000002</v>
      </c>
      <c r="EC20" s="9">
        <v>27.797000000000001</v>
      </c>
      <c r="ED20" s="9">
        <v>38.378999999999998</v>
      </c>
      <c r="EE20" s="9">
        <v>57.128999999999998</v>
      </c>
      <c r="EF20" s="9">
        <v>23.218</v>
      </c>
      <c r="EG20" s="9">
        <v>33.911000000000001</v>
      </c>
      <c r="EH20" s="9">
        <v>29.315999999999999</v>
      </c>
      <c r="EI20" s="9">
        <v>13.57</v>
      </c>
      <c r="EJ20" s="9">
        <v>15.744999999999999</v>
      </c>
      <c r="EK20" s="9">
        <v>27.814</v>
      </c>
      <c r="EL20" s="9">
        <v>9.6479999999999997</v>
      </c>
      <c r="EM20" s="9">
        <v>18.166</v>
      </c>
      <c r="EN20" s="9">
        <v>9.0470000000000006</v>
      </c>
      <c r="EO20" s="9">
        <v>4.5789999999999997</v>
      </c>
      <c r="EP20" s="9">
        <v>4.468</v>
      </c>
      <c r="EQ20" s="9">
        <v>18.462</v>
      </c>
      <c r="ER20" s="9">
        <v>7.5860000000000003</v>
      </c>
      <c r="ES20" s="9">
        <v>10.875999999999999</v>
      </c>
      <c r="ET20" s="9">
        <v>14.416</v>
      </c>
      <c r="EU20" s="9">
        <v>5.4530000000000003</v>
      </c>
      <c r="EV20" s="9">
        <v>8.9629999999999992</v>
      </c>
      <c r="EW20" s="9">
        <v>9.7390000000000008</v>
      </c>
      <c r="EX20" s="9">
        <v>4.5279999999999996</v>
      </c>
      <c r="EY20" s="9">
        <v>5.2119999999999997</v>
      </c>
      <c r="EZ20" s="9">
        <v>4.6769999999999996</v>
      </c>
      <c r="FA20" s="9">
        <v>0.92500000000000004</v>
      </c>
      <c r="FB20" s="9">
        <v>3.7519999999999998</v>
      </c>
      <c r="FC20" s="9">
        <v>4.0449999999999999</v>
      </c>
      <c r="FD20" s="9">
        <v>2.133</v>
      </c>
      <c r="FE20" s="9">
        <v>1.9119999999999999</v>
      </c>
      <c r="FF20" s="9">
        <v>211.08699999999999</v>
      </c>
      <c r="FG20" s="9">
        <v>70.828000000000003</v>
      </c>
      <c r="FH20" s="9">
        <v>140.25899999999999</v>
      </c>
      <c r="FI20" s="9">
        <v>194.09899999999999</v>
      </c>
      <c r="FJ20" s="9">
        <v>64.950999999999993</v>
      </c>
      <c r="FK20" s="9">
        <v>129.148</v>
      </c>
      <c r="FL20" s="9">
        <v>96.239000000000004</v>
      </c>
      <c r="FM20" s="9">
        <v>39.472000000000001</v>
      </c>
      <c r="FN20" s="9">
        <v>56.767000000000003</v>
      </c>
      <c r="FO20" s="9">
        <v>97.86</v>
      </c>
      <c r="FP20" s="9">
        <v>25.478999999999999</v>
      </c>
      <c r="FQ20" s="9">
        <v>72.381</v>
      </c>
      <c r="FR20" s="9">
        <v>16.986999999999998</v>
      </c>
      <c r="FS20" s="9">
        <v>5.8760000000000003</v>
      </c>
      <c r="FT20" s="9">
        <v>11.111000000000001</v>
      </c>
      <c r="FU20" s="9">
        <v>150.41399999999999</v>
      </c>
      <c r="FV20" s="9">
        <v>46.81</v>
      </c>
      <c r="FW20" s="9">
        <v>103.605</v>
      </c>
      <c r="FX20" s="9">
        <v>141.684</v>
      </c>
      <c r="FY20" s="9">
        <v>45.139000000000003</v>
      </c>
      <c r="FZ20" s="9">
        <v>96.545000000000002</v>
      </c>
      <c r="GA20" s="9">
        <v>69.373000000000005</v>
      </c>
      <c r="GB20" s="9">
        <v>28.259</v>
      </c>
      <c r="GC20" s="9">
        <v>41.115000000000002</v>
      </c>
      <c r="GD20" s="9">
        <v>72.31</v>
      </c>
      <c r="GE20" s="9">
        <v>16.881</v>
      </c>
      <c r="GF20" s="9">
        <v>55.43</v>
      </c>
      <c r="GG20" s="9">
        <v>8.7309999999999999</v>
      </c>
      <c r="GH20" s="9">
        <v>1.671</v>
      </c>
      <c r="GI20" s="9">
        <v>7.06</v>
      </c>
      <c r="GJ20" s="9">
        <v>60.671999999999997</v>
      </c>
      <c r="GK20" s="9">
        <v>24.018000000000001</v>
      </c>
      <c r="GL20" s="9">
        <v>36.654000000000003</v>
      </c>
      <c r="GM20" s="9">
        <v>52.415999999999997</v>
      </c>
      <c r="GN20" s="9">
        <v>19.812000000000001</v>
      </c>
      <c r="GO20" s="9">
        <v>32.603000000000002</v>
      </c>
      <c r="GP20" s="9">
        <v>26.866</v>
      </c>
      <c r="GQ20" s="9">
        <v>11.214</v>
      </c>
      <c r="GR20" s="9">
        <v>15.651999999999999</v>
      </c>
      <c r="GS20" s="9">
        <v>25.55</v>
      </c>
      <c r="GT20" s="9">
        <v>8.5990000000000002</v>
      </c>
      <c r="GU20" s="9">
        <v>16.952000000000002</v>
      </c>
      <c r="GV20" s="9">
        <v>8.2569999999999997</v>
      </c>
      <c r="GW20" s="9">
        <v>4.2060000000000004</v>
      </c>
      <c r="GX20" s="9">
        <v>4.0510000000000002</v>
      </c>
      <c r="GY20" s="9">
        <v>60.65</v>
      </c>
      <c r="GZ20" s="9">
        <v>15.178000000000001</v>
      </c>
      <c r="HA20" s="9">
        <v>45.472000000000001</v>
      </c>
      <c r="HB20" s="9">
        <v>55.329000000000001</v>
      </c>
      <c r="HC20" s="9">
        <v>13.561999999999999</v>
      </c>
      <c r="HD20" s="9">
        <v>41.767000000000003</v>
      </c>
      <c r="HE20" s="9">
        <v>26.748999999999999</v>
      </c>
      <c r="HF20" s="9">
        <v>7.5979999999999999</v>
      </c>
      <c r="HG20" s="9">
        <v>19.151</v>
      </c>
      <c r="HH20" s="9">
        <v>28.58</v>
      </c>
      <c r="HI20" s="9">
        <v>5.9640000000000004</v>
      </c>
      <c r="HJ20" s="9">
        <v>22.616</v>
      </c>
      <c r="HK20" s="9">
        <v>5.32</v>
      </c>
      <c r="HL20" s="9">
        <v>1.6160000000000001</v>
      </c>
      <c r="HM20" s="9">
        <v>3.7050000000000001</v>
      </c>
      <c r="HN20" s="9">
        <v>47.497999999999998</v>
      </c>
      <c r="HO20" s="9">
        <v>9.6519999999999992</v>
      </c>
      <c r="HP20" s="9">
        <v>37.845999999999997</v>
      </c>
      <c r="HQ20" s="9">
        <v>44.716999999999999</v>
      </c>
      <c r="HR20" s="9">
        <v>9.6519999999999992</v>
      </c>
      <c r="HS20" s="9">
        <v>35.064999999999998</v>
      </c>
      <c r="HT20" s="9">
        <v>21.997</v>
      </c>
      <c r="HU20" s="9">
        <v>4.7480000000000002</v>
      </c>
      <c r="HV20" s="9">
        <v>17.25</v>
      </c>
      <c r="HW20" s="9">
        <v>22.72</v>
      </c>
      <c r="HX20" s="9">
        <v>4.9039999999999999</v>
      </c>
      <c r="HY20" s="9">
        <v>17.815000000000001</v>
      </c>
      <c r="HZ20" s="9">
        <v>2.7810000000000001</v>
      </c>
      <c r="IA20" s="9">
        <v>0</v>
      </c>
      <c r="IB20" s="9">
        <v>2.7810000000000001</v>
      </c>
      <c r="IC20" s="9">
        <v>58.25</v>
      </c>
      <c r="ID20" s="9">
        <v>19.731000000000002</v>
      </c>
      <c r="IE20" s="9">
        <v>38.518999999999998</v>
      </c>
      <c r="IF20" s="9">
        <v>54.433</v>
      </c>
      <c r="IG20" s="9">
        <v>18.106999999999999</v>
      </c>
      <c r="IH20" s="9">
        <v>36.326000000000001</v>
      </c>
      <c r="II20" s="9">
        <v>26.625</v>
      </c>
      <c r="IJ20" s="9">
        <v>12.53</v>
      </c>
      <c r="IK20" s="9">
        <v>14.096</v>
      </c>
      <c r="IL20" s="9">
        <v>27.808</v>
      </c>
      <c r="IM20" s="9">
        <v>5.5780000000000003</v>
      </c>
      <c r="IN20" s="9">
        <v>22.23</v>
      </c>
      <c r="IO20" s="9">
        <v>3.8170000000000002</v>
      </c>
      <c r="IP20" s="9">
        <v>1.6240000000000001</v>
      </c>
      <c r="IQ20" s="9">
        <v>2.1930000000000001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75.542000000000002</v>
      </c>
      <c r="C11" s="9">
        <v>42.774000000000001</v>
      </c>
      <c r="D11" s="9">
        <v>32.768000000000001</v>
      </c>
      <c r="E11" s="9">
        <v>73.787000000000006</v>
      </c>
      <c r="F11" s="9">
        <v>42.774000000000001</v>
      </c>
      <c r="G11" s="9">
        <v>31.012</v>
      </c>
      <c r="H11" s="9">
        <v>39.625</v>
      </c>
      <c r="I11" s="9">
        <v>23.123000000000001</v>
      </c>
      <c r="J11" s="9">
        <v>16.501999999999999</v>
      </c>
      <c r="K11" s="9">
        <v>34.161000000000001</v>
      </c>
      <c r="L11" s="9">
        <v>19.651</v>
      </c>
      <c r="M11" s="9">
        <v>14.51</v>
      </c>
      <c r="N11" s="9">
        <v>1.7549999999999999</v>
      </c>
      <c r="O11" s="9">
        <v>0</v>
      </c>
      <c r="P11" s="9">
        <v>1.7549999999999999</v>
      </c>
      <c r="Q11" s="9">
        <v>99.447000000000003</v>
      </c>
      <c r="R11" s="9">
        <v>20.378</v>
      </c>
      <c r="S11" s="9">
        <v>79.069000000000003</v>
      </c>
      <c r="T11" s="9">
        <v>94.608000000000004</v>
      </c>
      <c r="U11" s="9">
        <v>19.149999999999999</v>
      </c>
      <c r="V11" s="9">
        <v>75.457999999999998</v>
      </c>
      <c r="W11" s="9">
        <v>37.277000000000001</v>
      </c>
      <c r="X11" s="9">
        <v>6.7889999999999997</v>
      </c>
      <c r="Y11" s="9">
        <v>30.488</v>
      </c>
      <c r="Z11" s="9">
        <v>57.331000000000003</v>
      </c>
      <c r="AA11" s="9">
        <v>12.361000000000001</v>
      </c>
      <c r="AB11" s="9">
        <v>44.970999999999997</v>
      </c>
      <c r="AC11" s="9">
        <v>4.8390000000000004</v>
      </c>
      <c r="AD11" s="9">
        <v>1.228</v>
      </c>
      <c r="AE11" s="9">
        <v>3.6110000000000002</v>
      </c>
      <c r="AF11" s="9">
        <v>116.212</v>
      </c>
      <c r="AG11" s="9">
        <v>35.487000000000002</v>
      </c>
      <c r="AH11" s="9">
        <v>80.724999999999994</v>
      </c>
      <c r="AI11" s="9">
        <v>112.98399999999999</v>
      </c>
      <c r="AJ11" s="9">
        <v>34.908000000000001</v>
      </c>
      <c r="AK11" s="9">
        <v>78.076999999999998</v>
      </c>
      <c r="AL11" s="9">
        <v>51.63</v>
      </c>
      <c r="AM11" s="9">
        <v>15.426</v>
      </c>
      <c r="AN11" s="9">
        <v>36.204000000000001</v>
      </c>
      <c r="AO11" s="9">
        <v>61.354999999999997</v>
      </c>
      <c r="AP11" s="9">
        <v>19.481999999999999</v>
      </c>
      <c r="AQ11" s="9">
        <v>41.872</v>
      </c>
      <c r="AR11" s="9">
        <v>3.2280000000000002</v>
      </c>
      <c r="AS11" s="9">
        <v>0.57999999999999996</v>
      </c>
      <c r="AT11" s="9">
        <v>2.6480000000000001</v>
      </c>
      <c r="AU11" s="9">
        <v>42.497</v>
      </c>
      <c r="AV11" s="9">
        <v>18.361999999999998</v>
      </c>
      <c r="AW11" s="9">
        <v>24.135999999999999</v>
      </c>
      <c r="AX11" s="9">
        <v>40.796999999999997</v>
      </c>
      <c r="AY11" s="9">
        <v>17.873000000000001</v>
      </c>
      <c r="AZ11" s="9">
        <v>22.923999999999999</v>
      </c>
      <c r="BA11" s="9">
        <v>25.992000000000001</v>
      </c>
      <c r="BB11" s="9">
        <v>11.69</v>
      </c>
      <c r="BC11" s="9">
        <v>14.302</v>
      </c>
      <c r="BD11" s="9">
        <v>14.805</v>
      </c>
      <c r="BE11" s="9">
        <v>6.1829999999999998</v>
      </c>
      <c r="BF11" s="9">
        <v>8.6219999999999999</v>
      </c>
      <c r="BG11" s="9">
        <v>1.7010000000000001</v>
      </c>
      <c r="BH11" s="9">
        <v>0.48899999999999999</v>
      </c>
      <c r="BI11" s="9">
        <v>1.2110000000000001</v>
      </c>
      <c r="BJ11" s="9">
        <v>21.239000000000001</v>
      </c>
      <c r="BK11" s="9">
        <v>13.617000000000001</v>
      </c>
      <c r="BL11" s="9">
        <v>7.6230000000000002</v>
      </c>
      <c r="BM11" s="9">
        <v>20.157</v>
      </c>
      <c r="BN11" s="9">
        <v>13.617000000000001</v>
      </c>
      <c r="BO11" s="9">
        <v>6.54</v>
      </c>
      <c r="BP11" s="9">
        <v>16.158999999999999</v>
      </c>
      <c r="BQ11" s="9">
        <v>11.7</v>
      </c>
      <c r="BR11" s="9">
        <v>4.4580000000000002</v>
      </c>
      <c r="BS11" s="9">
        <v>3.9980000000000002</v>
      </c>
      <c r="BT11" s="9">
        <v>1.9159999999999999</v>
      </c>
      <c r="BU11" s="9">
        <v>2.0819999999999999</v>
      </c>
      <c r="BV11" s="9">
        <v>1.083</v>
      </c>
      <c r="BW11" s="9">
        <v>0</v>
      </c>
      <c r="BX11" s="9">
        <v>1.083</v>
      </c>
      <c r="BY11" s="9">
        <v>21.879000000000001</v>
      </c>
      <c r="BZ11" s="9">
        <v>13.715999999999999</v>
      </c>
      <c r="CA11" s="9">
        <v>8.1639999999999997</v>
      </c>
      <c r="CB11" s="9">
        <v>20.114999999999998</v>
      </c>
      <c r="CC11" s="9">
        <v>12.42</v>
      </c>
      <c r="CD11" s="9">
        <v>7.6950000000000003</v>
      </c>
      <c r="CE11" s="9">
        <v>8.3190000000000008</v>
      </c>
      <c r="CF11" s="9">
        <v>5.9219999999999997</v>
      </c>
      <c r="CG11" s="9">
        <v>2.3959999999999999</v>
      </c>
      <c r="CH11" s="9">
        <v>11.795999999999999</v>
      </c>
      <c r="CI11" s="9">
        <v>6.4980000000000002</v>
      </c>
      <c r="CJ11" s="9">
        <v>5.298</v>
      </c>
      <c r="CK11" s="9">
        <v>1.7649999999999999</v>
      </c>
      <c r="CL11" s="9">
        <v>1.2949999999999999</v>
      </c>
      <c r="CM11" s="9">
        <v>0.46899999999999997</v>
      </c>
      <c r="CN11" s="9">
        <v>10.241</v>
      </c>
      <c r="CO11" s="9">
        <v>6.093</v>
      </c>
      <c r="CP11" s="9">
        <v>4.1479999999999997</v>
      </c>
      <c r="CQ11" s="9">
        <v>10.241</v>
      </c>
      <c r="CR11" s="9">
        <v>6.093</v>
      </c>
      <c r="CS11" s="9">
        <v>4.1479999999999997</v>
      </c>
      <c r="CT11" s="9">
        <v>3.5760000000000001</v>
      </c>
      <c r="CU11" s="9">
        <v>2.1930000000000001</v>
      </c>
      <c r="CV11" s="9">
        <v>1.383</v>
      </c>
      <c r="CW11" s="9">
        <v>6.665</v>
      </c>
      <c r="CX11" s="9">
        <v>3.9</v>
      </c>
      <c r="CY11" s="9">
        <v>2.7650000000000001</v>
      </c>
      <c r="CZ11" s="9">
        <v>0</v>
      </c>
      <c r="DA11" s="9">
        <v>0</v>
      </c>
      <c r="DB11" s="9">
        <v>0</v>
      </c>
      <c r="DC11" s="9">
        <v>11.638</v>
      </c>
      <c r="DD11" s="9">
        <v>7.6219999999999999</v>
      </c>
      <c r="DE11" s="9">
        <v>4.0149999999999997</v>
      </c>
      <c r="DF11" s="9">
        <v>9.8729999999999993</v>
      </c>
      <c r="DG11" s="9">
        <v>6.327</v>
      </c>
      <c r="DH11" s="9">
        <v>3.5459999999999998</v>
      </c>
      <c r="DI11" s="9">
        <v>4.7430000000000003</v>
      </c>
      <c r="DJ11" s="9">
        <v>3.73</v>
      </c>
      <c r="DK11" s="9">
        <v>1.0129999999999999</v>
      </c>
      <c r="DL11" s="9">
        <v>5.13</v>
      </c>
      <c r="DM11" s="9">
        <v>2.597</v>
      </c>
      <c r="DN11" s="9">
        <v>2.5329999999999999</v>
      </c>
      <c r="DO11" s="9">
        <v>1.7649999999999999</v>
      </c>
      <c r="DP11" s="9">
        <v>1.2949999999999999</v>
      </c>
      <c r="DQ11" s="9">
        <v>0.46899999999999997</v>
      </c>
      <c r="DR11" s="9">
        <v>12.237</v>
      </c>
      <c r="DS11" s="9">
        <v>6.0419999999999998</v>
      </c>
      <c r="DT11" s="9">
        <v>6.1950000000000003</v>
      </c>
      <c r="DU11" s="9">
        <v>11.768000000000001</v>
      </c>
      <c r="DV11" s="9">
        <v>6.0419999999999998</v>
      </c>
      <c r="DW11" s="9">
        <v>5.726</v>
      </c>
      <c r="DX11" s="9">
        <v>5.0410000000000004</v>
      </c>
      <c r="DY11" s="9">
        <v>3.0089999999999999</v>
      </c>
      <c r="DZ11" s="9">
        <v>2.032</v>
      </c>
      <c r="EA11" s="9">
        <v>6.7270000000000003</v>
      </c>
      <c r="EB11" s="9">
        <v>3.0329999999999999</v>
      </c>
      <c r="EC11" s="9">
        <v>3.694</v>
      </c>
      <c r="ED11" s="9">
        <v>0.46899999999999997</v>
      </c>
      <c r="EE11" s="9">
        <v>0</v>
      </c>
      <c r="EF11" s="9">
        <v>0.46899999999999997</v>
      </c>
      <c r="EG11" s="9">
        <v>5.4039999999999999</v>
      </c>
      <c r="EH11" s="9">
        <v>4.7409999999999997</v>
      </c>
      <c r="EI11" s="9">
        <v>0.66300000000000003</v>
      </c>
      <c r="EJ11" s="9">
        <v>5.4039999999999999</v>
      </c>
      <c r="EK11" s="9">
        <v>4.7409999999999997</v>
      </c>
      <c r="EL11" s="9">
        <v>0.66300000000000003</v>
      </c>
      <c r="EM11" s="9">
        <v>2.323</v>
      </c>
      <c r="EN11" s="9">
        <v>2.323</v>
      </c>
      <c r="EO11" s="9">
        <v>0</v>
      </c>
      <c r="EP11" s="9">
        <v>3.081</v>
      </c>
      <c r="EQ11" s="9">
        <v>2.4180000000000001</v>
      </c>
      <c r="ER11" s="9">
        <v>0.66300000000000003</v>
      </c>
      <c r="ES11" s="9">
        <v>0</v>
      </c>
      <c r="ET11" s="9">
        <v>0</v>
      </c>
      <c r="EU11" s="9">
        <v>0</v>
      </c>
      <c r="EV11" s="9">
        <v>1.464</v>
      </c>
      <c r="EW11" s="9">
        <v>1.026</v>
      </c>
      <c r="EX11" s="9">
        <v>0.438</v>
      </c>
      <c r="EY11" s="9">
        <v>1.464</v>
      </c>
      <c r="EZ11" s="9">
        <v>1.026</v>
      </c>
      <c r="FA11" s="9">
        <v>0.438</v>
      </c>
      <c r="FB11" s="9">
        <v>0.59</v>
      </c>
      <c r="FC11" s="9">
        <v>0.59</v>
      </c>
      <c r="FD11" s="9">
        <v>0</v>
      </c>
      <c r="FE11" s="9">
        <v>0.874</v>
      </c>
      <c r="FF11" s="9">
        <v>0.436</v>
      </c>
      <c r="FG11" s="9">
        <v>0.438</v>
      </c>
      <c r="FH11" s="9">
        <v>0</v>
      </c>
      <c r="FI11" s="9">
        <v>0</v>
      </c>
      <c r="FJ11" s="9">
        <v>0</v>
      </c>
      <c r="FK11" s="9">
        <v>2.774</v>
      </c>
      <c r="FL11" s="9">
        <v>1.907</v>
      </c>
      <c r="FM11" s="9">
        <v>0.86699999999999999</v>
      </c>
      <c r="FN11" s="9">
        <v>1.4790000000000001</v>
      </c>
      <c r="FO11" s="9">
        <v>0.61099999999999999</v>
      </c>
      <c r="FP11" s="9">
        <v>0.86699999999999999</v>
      </c>
      <c r="FQ11" s="9">
        <v>0.36399999999999999</v>
      </c>
      <c r="FR11" s="9">
        <v>0</v>
      </c>
      <c r="FS11" s="9">
        <v>0.36399999999999999</v>
      </c>
      <c r="FT11" s="9">
        <v>1.115</v>
      </c>
      <c r="FU11" s="9">
        <v>0.61099999999999999</v>
      </c>
      <c r="FV11" s="9">
        <v>0.503</v>
      </c>
      <c r="FW11" s="9">
        <v>1.2949999999999999</v>
      </c>
      <c r="FX11" s="9">
        <v>1.2949999999999999</v>
      </c>
      <c r="FY11" s="9">
        <v>0</v>
      </c>
      <c r="FZ11" s="9">
        <v>10.875</v>
      </c>
      <c r="GA11" s="9">
        <v>5.1390000000000002</v>
      </c>
      <c r="GB11" s="9">
        <v>5.7359999999999998</v>
      </c>
      <c r="GC11" s="9">
        <v>10.406000000000001</v>
      </c>
      <c r="GD11" s="9">
        <v>5.1390000000000002</v>
      </c>
      <c r="GE11" s="9">
        <v>5.2670000000000003</v>
      </c>
      <c r="GF11" s="9">
        <v>4.2309999999999999</v>
      </c>
      <c r="GG11" s="9">
        <v>2.7989999999999999</v>
      </c>
      <c r="GH11" s="9">
        <v>1.4330000000000001</v>
      </c>
      <c r="GI11" s="9">
        <v>6.1740000000000004</v>
      </c>
      <c r="GJ11" s="9">
        <v>2.34</v>
      </c>
      <c r="GK11" s="9">
        <v>3.8340000000000001</v>
      </c>
      <c r="GL11" s="9">
        <v>0.46899999999999997</v>
      </c>
      <c r="GM11" s="9">
        <v>0</v>
      </c>
      <c r="GN11" s="9">
        <v>0.46899999999999997</v>
      </c>
      <c r="GO11" s="9">
        <v>6.923</v>
      </c>
      <c r="GP11" s="9">
        <v>4.8600000000000003</v>
      </c>
      <c r="GQ11" s="9">
        <v>2.0640000000000001</v>
      </c>
      <c r="GR11" s="9">
        <v>6.22</v>
      </c>
      <c r="GS11" s="9">
        <v>4.157</v>
      </c>
      <c r="GT11" s="9">
        <v>2.0640000000000001</v>
      </c>
      <c r="GU11" s="9">
        <v>1.84</v>
      </c>
      <c r="GV11" s="9">
        <v>1.24</v>
      </c>
      <c r="GW11" s="9">
        <v>0.6</v>
      </c>
      <c r="GX11" s="9">
        <v>4.3810000000000002</v>
      </c>
      <c r="GY11" s="9">
        <v>2.9169999999999998</v>
      </c>
      <c r="GZ11" s="9">
        <v>1.464</v>
      </c>
      <c r="HA11" s="9">
        <v>0.70299999999999996</v>
      </c>
      <c r="HB11" s="9">
        <v>0.70299999999999996</v>
      </c>
      <c r="HC11" s="9">
        <v>0</v>
      </c>
      <c r="HD11" s="9">
        <v>3.7170000000000001</v>
      </c>
      <c r="HE11" s="9">
        <v>3.7170000000000001</v>
      </c>
      <c r="HF11" s="9">
        <v>0</v>
      </c>
      <c r="HG11" s="9">
        <v>3.1240000000000001</v>
      </c>
      <c r="HH11" s="9">
        <v>3.1240000000000001</v>
      </c>
      <c r="HI11" s="9">
        <v>0</v>
      </c>
      <c r="HJ11" s="9">
        <v>1.883</v>
      </c>
      <c r="HK11" s="9">
        <v>1.883</v>
      </c>
      <c r="HL11" s="9">
        <v>0</v>
      </c>
      <c r="HM11" s="9">
        <v>1.2410000000000001</v>
      </c>
      <c r="HN11" s="9">
        <v>1.2410000000000001</v>
      </c>
      <c r="HO11" s="9">
        <v>0</v>
      </c>
      <c r="HP11" s="9">
        <v>0.59299999999999997</v>
      </c>
      <c r="HQ11" s="9">
        <v>0.59299999999999997</v>
      </c>
      <c r="HR11" s="9">
        <v>0</v>
      </c>
      <c r="HS11" s="9">
        <v>0.36399999999999999</v>
      </c>
      <c r="HT11" s="9">
        <v>0</v>
      </c>
      <c r="HU11" s="9">
        <v>0.36399999999999999</v>
      </c>
      <c r="HV11" s="9">
        <v>0.36399999999999999</v>
      </c>
      <c r="HW11" s="9">
        <v>0</v>
      </c>
      <c r="HX11" s="9">
        <v>0.36399999999999999</v>
      </c>
      <c r="HY11" s="9">
        <v>0.36399999999999999</v>
      </c>
      <c r="HZ11" s="9">
        <v>0</v>
      </c>
      <c r="IA11" s="9">
        <v>0.36399999999999999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310.00200000000001</v>
      </c>
      <c r="II11" s="9">
        <v>114.217</v>
      </c>
      <c r="IJ11" s="9">
        <v>195.785</v>
      </c>
      <c r="IK11" s="9">
        <v>286.97899999999998</v>
      </c>
      <c r="IL11" s="9">
        <v>108.244</v>
      </c>
      <c r="IM11" s="9">
        <v>178.73500000000001</v>
      </c>
      <c r="IN11" s="9">
        <v>158.82499999999999</v>
      </c>
      <c r="IO11" s="9">
        <v>66.89</v>
      </c>
      <c r="IP11" s="9">
        <v>91.936000000000007</v>
      </c>
      <c r="IQ11" s="9">
        <v>128.154</v>
      </c>
    </row>
    <row r="12" spans="1:251">
      <c r="A12" s="10">
        <v>42401</v>
      </c>
      <c r="B12" s="9">
        <v>75.039000000000001</v>
      </c>
      <c r="C12" s="9">
        <v>38.645000000000003</v>
      </c>
      <c r="D12" s="9">
        <v>36.393999999999998</v>
      </c>
      <c r="E12" s="9">
        <v>71.661000000000001</v>
      </c>
      <c r="F12" s="9">
        <v>36.832999999999998</v>
      </c>
      <c r="G12" s="9">
        <v>34.828000000000003</v>
      </c>
      <c r="H12" s="9">
        <v>41.579000000000001</v>
      </c>
      <c r="I12" s="9">
        <v>23.387</v>
      </c>
      <c r="J12" s="9">
        <v>18.192</v>
      </c>
      <c r="K12" s="9">
        <v>30.082000000000001</v>
      </c>
      <c r="L12" s="9">
        <v>13.446</v>
      </c>
      <c r="M12" s="9">
        <v>16.635999999999999</v>
      </c>
      <c r="N12" s="9">
        <v>3.3780000000000001</v>
      </c>
      <c r="O12" s="9">
        <v>1.8120000000000001</v>
      </c>
      <c r="P12" s="9">
        <v>1.5660000000000001</v>
      </c>
      <c r="Q12" s="9">
        <v>97.861000000000004</v>
      </c>
      <c r="R12" s="9">
        <v>23.672000000000001</v>
      </c>
      <c r="S12" s="9">
        <v>74.188999999999993</v>
      </c>
      <c r="T12" s="9">
        <v>93.433999999999997</v>
      </c>
      <c r="U12" s="9">
        <v>20.850999999999999</v>
      </c>
      <c r="V12" s="9">
        <v>72.582999999999998</v>
      </c>
      <c r="W12" s="9">
        <v>34.658000000000001</v>
      </c>
      <c r="X12" s="9">
        <v>9.6150000000000002</v>
      </c>
      <c r="Y12" s="9">
        <v>25.042999999999999</v>
      </c>
      <c r="Z12" s="9">
        <v>58.777000000000001</v>
      </c>
      <c r="AA12" s="9">
        <v>11.236000000000001</v>
      </c>
      <c r="AB12" s="9">
        <v>47.54</v>
      </c>
      <c r="AC12" s="9">
        <v>4.4260000000000002</v>
      </c>
      <c r="AD12" s="9">
        <v>2.8210000000000002</v>
      </c>
      <c r="AE12" s="9">
        <v>1.6060000000000001</v>
      </c>
      <c r="AF12" s="9">
        <v>130.447</v>
      </c>
      <c r="AG12" s="9">
        <v>45.354999999999997</v>
      </c>
      <c r="AH12" s="9">
        <v>85.091999999999999</v>
      </c>
      <c r="AI12" s="9">
        <v>123.721</v>
      </c>
      <c r="AJ12" s="9">
        <v>43.911000000000001</v>
      </c>
      <c r="AK12" s="9">
        <v>79.81</v>
      </c>
      <c r="AL12" s="9">
        <v>67.677999999999997</v>
      </c>
      <c r="AM12" s="9">
        <v>26.547999999999998</v>
      </c>
      <c r="AN12" s="9">
        <v>41.13</v>
      </c>
      <c r="AO12" s="9">
        <v>56.042999999999999</v>
      </c>
      <c r="AP12" s="9">
        <v>17.363</v>
      </c>
      <c r="AQ12" s="9">
        <v>38.680999999999997</v>
      </c>
      <c r="AR12" s="9">
        <v>6.726</v>
      </c>
      <c r="AS12" s="9">
        <v>1.4450000000000001</v>
      </c>
      <c r="AT12" s="9">
        <v>5.2809999999999997</v>
      </c>
      <c r="AU12" s="9">
        <v>47.737000000000002</v>
      </c>
      <c r="AV12" s="9">
        <v>22.963999999999999</v>
      </c>
      <c r="AW12" s="9">
        <v>24.773</v>
      </c>
      <c r="AX12" s="9">
        <v>45.128</v>
      </c>
      <c r="AY12" s="9">
        <v>21.488</v>
      </c>
      <c r="AZ12" s="9">
        <v>23.64</v>
      </c>
      <c r="BA12" s="9">
        <v>29.763000000000002</v>
      </c>
      <c r="BB12" s="9">
        <v>13.484999999999999</v>
      </c>
      <c r="BC12" s="9">
        <v>16.279</v>
      </c>
      <c r="BD12" s="9">
        <v>15.365</v>
      </c>
      <c r="BE12" s="9">
        <v>8.0039999999999996</v>
      </c>
      <c r="BF12" s="9">
        <v>7.3620000000000001</v>
      </c>
      <c r="BG12" s="9">
        <v>2.6080000000000001</v>
      </c>
      <c r="BH12" s="9">
        <v>1.476</v>
      </c>
      <c r="BI12" s="9">
        <v>1.133</v>
      </c>
      <c r="BJ12" s="9">
        <v>14.173</v>
      </c>
      <c r="BK12" s="9">
        <v>8.9250000000000007</v>
      </c>
      <c r="BL12" s="9">
        <v>5.2480000000000002</v>
      </c>
      <c r="BM12" s="9">
        <v>12.355</v>
      </c>
      <c r="BN12" s="9">
        <v>8.1159999999999997</v>
      </c>
      <c r="BO12" s="9">
        <v>4.2389999999999999</v>
      </c>
      <c r="BP12" s="9">
        <v>8.0869999999999997</v>
      </c>
      <c r="BQ12" s="9">
        <v>5.3529999999999998</v>
      </c>
      <c r="BR12" s="9">
        <v>2.734</v>
      </c>
      <c r="BS12" s="9">
        <v>4.2679999999999998</v>
      </c>
      <c r="BT12" s="9">
        <v>2.7629999999999999</v>
      </c>
      <c r="BU12" s="9">
        <v>1.5049999999999999</v>
      </c>
      <c r="BV12" s="9">
        <v>1.8180000000000001</v>
      </c>
      <c r="BW12" s="9">
        <v>0.80900000000000005</v>
      </c>
      <c r="BX12" s="9">
        <v>1.0089999999999999</v>
      </c>
      <c r="BY12" s="9">
        <v>20.678999999999998</v>
      </c>
      <c r="BZ12" s="9">
        <v>14.106999999999999</v>
      </c>
      <c r="CA12" s="9">
        <v>6.5730000000000004</v>
      </c>
      <c r="CB12" s="9">
        <v>20.106000000000002</v>
      </c>
      <c r="CC12" s="9">
        <v>13.534000000000001</v>
      </c>
      <c r="CD12" s="9">
        <v>6.5730000000000004</v>
      </c>
      <c r="CE12" s="9">
        <v>5.819</v>
      </c>
      <c r="CF12" s="9">
        <v>2.9569999999999999</v>
      </c>
      <c r="CG12" s="9">
        <v>2.8620000000000001</v>
      </c>
      <c r="CH12" s="9">
        <v>14.287000000000001</v>
      </c>
      <c r="CI12" s="9">
        <v>10.576000000000001</v>
      </c>
      <c r="CJ12" s="9">
        <v>3.7109999999999999</v>
      </c>
      <c r="CK12" s="9">
        <v>0.57299999999999995</v>
      </c>
      <c r="CL12" s="9">
        <v>0.57299999999999995</v>
      </c>
      <c r="CM12" s="9">
        <v>0</v>
      </c>
      <c r="CN12" s="9">
        <v>10.086</v>
      </c>
      <c r="CO12" s="9">
        <v>5.343</v>
      </c>
      <c r="CP12" s="9">
        <v>4.7430000000000003</v>
      </c>
      <c r="CQ12" s="9">
        <v>10.086</v>
      </c>
      <c r="CR12" s="9">
        <v>5.343</v>
      </c>
      <c r="CS12" s="9">
        <v>4.7430000000000003</v>
      </c>
      <c r="CT12" s="9">
        <v>3.8769999999999998</v>
      </c>
      <c r="CU12" s="9">
        <v>1.611</v>
      </c>
      <c r="CV12" s="9">
        <v>2.266</v>
      </c>
      <c r="CW12" s="9">
        <v>6.2089999999999996</v>
      </c>
      <c r="CX12" s="9">
        <v>3.7320000000000002</v>
      </c>
      <c r="CY12" s="9">
        <v>2.4769999999999999</v>
      </c>
      <c r="CZ12" s="9">
        <v>0</v>
      </c>
      <c r="DA12" s="9">
        <v>0</v>
      </c>
      <c r="DB12" s="9">
        <v>0</v>
      </c>
      <c r="DC12" s="9">
        <v>10.593</v>
      </c>
      <c r="DD12" s="9">
        <v>8.7629999999999999</v>
      </c>
      <c r="DE12" s="9">
        <v>1.829</v>
      </c>
      <c r="DF12" s="9">
        <v>10.02</v>
      </c>
      <c r="DG12" s="9">
        <v>8.19</v>
      </c>
      <c r="DH12" s="9">
        <v>1.829</v>
      </c>
      <c r="DI12" s="9">
        <v>1.9419999999999999</v>
      </c>
      <c r="DJ12" s="9">
        <v>1.3460000000000001</v>
      </c>
      <c r="DK12" s="9">
        <v>0.59599999999999997</v>
      </c>
      <c r="DL12" s="9">
        <v>8.0779999999999994</v>
      </c>
      <c r="DM12" s="9">
        <v>6.8440000000000003</v>
      </c>
      <c r="DN12" s="9">
        <v>1.234</v>
      </c>
      <c r="DO12" s="9">
        <v>0.57299999999999995</v>
      </c>
      <c r="DP12" s="9">
        <v>0.57299999999999995</v>
      </c>
      <c r="DQ12" s="9">
        <v>0</v>
      </c>
      <c r="DR12" s="9">
        <v>10.83</v>
      </c>
      <c r="DS12" s="9">
        <v>5.7969999999999997</v>
      </c>
      <c r="DT12" s="9">
        <v>5.0330000000000004</v>
      </c>
      <c r="DU12" s="9">
        <v>10.257999999999999</v>
      </c>
      <c r="DV12" s="9">
        <v>5.2240000000000002</v>
      </c>
      <c r="DW12" s="9">
        <v>5.0330000000000004</v>
      </c>
      <c r="DX12" s="9">
        <v>3.9710000000000001</v>
      </c>
      <c r="DY12" s="9">
        <v>1.1100000000000001</v>
      </c>
      <c r="DZ12" s="9">
        <v>2.8620000000000001</v>
      </c>
      <c r="EA12" s="9">
        <v>6.2859999999999996</v>
      </c>
      <c r="EB12" s="9">
        <v>4.1150000000000002</v>
      </c>
      <c r="EC12" s="9">
        <v>2.1709999999999998</v>
      </c>
      <c r="ED12" s="9">
        <v>0.57299999999999995</v>
      </c>
      <c r="EE12" s="9">
        <v>0.57299999999999995</v>
      </c>
      <c r="EF12" s="9">
        <v>0</v>
      </c>
      <c r="EG12" s="9">
        <v>3.3540000000000001</v>
      </c>
      <c r="EH12" s="9">
        <v>2.218</v>
      </c>
      <c r="EI12" s="9">
        <v>1.135</v>
      </c>
      <c r="EJ12" s="9">
        <v>3.3540000000000001</v>
      </c>
      <c r="EK12" s="9">
        <v>2.218</v>
      </c>
      <c r="EL12" s="9">
        <v>1.135</v>
      </c>
      <c r="EM12" s="9">
        <v>0</v>
      </c>
      <c r="EN12" s="9">
        <v>0</v>
      </c>
      <c r="EO12" s="9">
        <v>0</v>
      </c>
      <c r="EP12" s="9">
        <v>3.3540000000000001</v>
      </c>
      <c r="EQ12" s="9">
        <v>2.218</v>
      </c>
      <c r="ER12" s="9">
        <v>1.135</v>
      </c>
      <c r="ES12" s="9">
        <v>0</v>
      </c>
      <c r="ET12" s="9">
        <v>0</v>
      </c>
      <c r="EU12" s="9">
        <v>0</v>
      </c>
      <c r="EV12" s="9">
        <v>3.3</v>
      </c>
      <c r="EW12" s="9">
        <v>2.8959999999999999</v>
      </c>
      <c r="EX12" s="9">
        <v>0.40400000000000003</v>
      </c>
      <c r="EY12" s="9">
        <v>3.3</v>
      </c>
      <c r="EZ12" s="9">
        <v>2.8959999999999999</v>
      </c>
      <c r="FA12" s="9">
        <v>0.40400000000000003</v>
      </c>
      <c r="FB12" s="9">
        <v>0.78600000000000003</v>
      </c>
      <c r="FC12" s="9">
        <v>0.78600000000000003</v>
      </c>
      <c r="FD12" s="9">
        <v>0</v>
      </c>
      <c r="FE12" s="9">
        <v>2.5139999999999998</v>
      </c>
      <c r="FF12" s="9">
        <v>2.11</v>
      </c>
      <c r="FG12" s="9">
        <v>0.40400000000000003</v>
      </c>
      <c r="FH12" s="9">
        <v>0</v>
      </c>
      <c r="FI12" s="9">
        <v>0</v>
      </c>
      <c r="FJ12" s="9">
        <v>0</v>
      </c>
      <c r="FK12" s="9">
        <v>3.1949999999999998</v>
      </c>
      <c r="FL12" s="9">
        <v>3.1949999999999998</v>
      </c>
      <c r="FM12" s="9">
        <v>0</v>
      </c>
      <c r="FN12" s="9">
        <v>3.1949999999999998</v>
      </c>
      <c r="FO12" s="9">
        <v>3.1949999999999998</v>
      </c>
      <c r="FP12" s="9">
        <v>0</v>
      </c>
      <c r="FQ12" s="9">
        <v>1.0620000000000001</v>
      </c>
      <c r="FR12" s="9">
        <v>1.0620000000000001</v>
      </c>
      <c r="FS12" s="9">
        <v>0</v>
      </c>
      <c r="FT12" s="9">
        <v>2.133</v>
      </c>
      <c r="FU12" s="9">
        <v>2.133</v>
      </c>
      <c r="FV12" s="9">
        <v>0</v>
      </c>
      <c r="FW12" s="9">
        <v>0</v>
      </c>
      <c r="FX12" s="9">
        <v>0</v>
      </c>
      <c r="FY12" s="9">
        <v>0</v>
      </c>
      <c r="FZ12" s="9">
        <v>8.9860000000000007</v>
      </c>
      <c r="GA12" s="9">
        <v>4.835</v>
      </c>
      <c r="GB12" s="9">
        <v>4.1509999999999998</v>
      </c>
      <c r="GC12" s="9">
        <v>8.4130000000000003</v>
      </c>
      <c r="GD12" s="9">
        <v>4.2619999999999996</v>
      </c>
      <c r="GE12" s="9">
        <v>4.1509999999999998</v>
      </c>
      <c r="GF12" s="9">
        <v>2.1240000000000001</v>
      </c>
      <c r="GG12" s="9">
        <v>0</v>
      </c>
      <c r="GH12" s="9">
        <v>2.1240000000000001</v>
      </c>
      <c r="GI12" s="9">
        <v>6.2889999999999997</v>
      </c>
      <c r="GJ12" s="9">
        <v>4.2619999999999996</v>
      </c>
      <c r="GK12" s="9">
        <v>2.0259999999999998</v>
      </c>
      <c r="GL12" s="9">
        <v>0.57299999999999995</v>
      </c>
      <c r="GM12" s="9">
        <v>0.57299999999999995</v>
      </c>
      <c r="GN12" s="9">
        <v>0</v>
      </c>
      <c r="GO12" s="9">
        <v>7.335</v>
      </c>
      <c r="GP12" s="9">
        <v>5.7880000000000003</v>
      </c>
      <c r="GQ12" s="9">
        <v>1.5469999999999999</v>
      </c>
      <c r="GR12" s="9">
        <v>7.335</v>
      </c>
      <c r="GS12" s="9">
        <v>5.7880000000000003</v>
      </c>
      <c r="GT12" s="9">
        <v>1.5469999999999999</v>
      </c>
      <c r="GU12" s="9">
        <v>2.3969999999999998</v>
      </c>
      <c r="GV12" s="9">
        <v>1.659</v>
      </c>
      <c r="GW12" s="9">
        <v>0.73799999999999999</v>
      </c>
      <c r="GX12" s="9">
        <v>4.9379999999999997</v>
      </c>
      <c r="GY12" s="9">
        <v>4.1289999999999996</v>
      </c>
      <c r="GZ12" s="9">
        <v>0.80900000000000005</v>
      </c>
      <c r="HA12" s="9">
        <v>0</v>
      </c>
      <c r="HB12" s="9">
        <v>0</v>
      </c>
      <c r="HC12" s="9">
        <v>0</v>
      </c>
      <c r="HD12" s="9">
        <v>3.5350000000000001</v>
      </c>
      <c r="HE12" s="9">
        <v>2.66</v>
      </c>
      <c r="HF12" s="9">
        <v>0.875</v>
      </c>
      <c r="HG12" s="9">
        <v>3.5350000000000001</v>
      </c>
      <c r="HH12" s="9">
        <v>2.66</v>
      </c>
      <c r="HI12" s="9">
        <v>0.875</v>
      </c>
      <c r="HJ12" s="9">
        <v>1.298</v>
      </c>
      <c r="HK12" s="9">
        <v>1.298</v>
      </c>
      <c r="HL12" s="9">
        <v>0</v>
      </c>
      <c r="HM12" s="9">
        <v>2.2370000000000001</v>
      </c>
      <c r="HN12" s="9">
        <v>1.3620000000000001</v>
      </c>
      <c r="HO12" s="9">
        <v>0.875</v>
      </c>
      <c r="HP12" s="9">
        <v>0</v>
      </c>
      <c r="HQ12" s="9">
        <v>0</v>
      </c>
      <c r="HR12" s="9">
        <v>0</v>
      </c>
      <c r="HS12" s="9">
        <v>0.82299999999999995</v>
      </c>
      <c r="HT12" s="9">
        <v>0.82299999999999995</v>
      </c>
      <c r="HU12" s="9">
        <v>0</v>
      </c>
      <c r="HV12" s="9">
        <v>0.82299999999999995</v>
      </c>
      <c r="HW12" s="9">
        <v>0.82299999999999995</v>
      </c>
      <c r="HX12" s="9">
        <v>0</v>
      </c>
      <c r="HY12" s="9">
        <v>0</v>
      </c>
      <c r="HZ12" s="9">
        <v>0</v>
      </c>
      <c r="IA12" s="9">
        <v>0</v>
      </c>
      <c r="IB12" s="9">
        <v>0.82299999999999995</v>
      </c>
      <c r="IC12" s="9">
        <v>0.82299999999999995</v>
      </c>
      <c r="ID12" s="9">
        <v>0</v>
      </c>
      <c r="IE12" s="9">
        <v>0</v>
      </c>
      <c r="IF12" s="9">
        <v>0</v>
      </c>
      <c r="IG12" s="9">
        <v>0</v>
      </c>
      <c r="IH12" s="9">
        <v>317.70400000000001</v>
      </c>
      <c r="II12" s="9">
        <v>124.599</v>
      </c>
      <c r="IJ12" s="9">
        <v>193.10499999999999</v>
      </c>
      <c r="IK12" s="9">
        <v>292.80700000000002</v>
      </c>
      <c r="IL12" s="9">
        <v>113.58799999999999</v>
      </c>
      <c r="IM12" s="9">
        <v>179.21799999999999</v>
      </c>
      <c r="IN12" s="9">
        <v>148.268</v>
      </c>
      <c r="IO12" s="9">
        <v>60.301000000000002</v>
      </c>
      <c r="IP12" s="9">
        <v>87.966999999999999</v>
      </c>
      <c r="IQ12" s="9">
        <v>144.53800000000001</v>
      </c>
    </row>
    <row r="13" spans="1:251">
      <c r="A13" s="10">
        <v>42767</v>
      </c>
      <c r="B13" s="9">
        <v>68.477999999999994</v>
      </c>
      <c r="C13" s="9">
        <v>37.155999999999999</v>
      </c>
      <c r="D13" s="9">
        <v>31.321999999999999</v>
      </c>
      <c r="E13" s="9">
        <v>63.444000000000003</v>
      </c>
      <c r="F13" s="9">
        <v>34.709000000000003</v>
      </c>
      <c r="G13" s="9">
        <v>28.734999999999999</v>
      </c>
      <c r="H13" s="9">
        <v>31.021999999999998</v>
      </c>
      <c r="I13" s="9">
        <v>18.64</v>
      </c>
      <c r="J13" s="9">
        <v>12.382</v>
      </c>
      <c r="K13" s="9">
        <v>32.421999999999997</v>
      </c>
      <c r="L13" s="9">
        <v>16.068000000000001</v>
      </c>
      <c r="M13" s="9">
        <v>16.353000000000002</v>
      </c>
      <c r="N13" s="9">
        <v>5.0339999999999998</v>
      </c>
      <c r="O13" s="9">
        <v>2.4470000000000001</v>
      </c>
      <c r="P13" s="9">
        <v>2.5870000000000002</v>
      </c>
      <c r="Q13" s="9">
        <v>106.797</v>
      </c>
      <c r="R13" s="9">
        <v>24.25</v>
      </c>
      <c r="S13" s="9">
        <v>82.546999999999997</v>
      </c>
      <c r="T13" s="9">
        <v>101.089</v>
      </c>
      <c r="U13" s="9">
        <v>22.76</v>
      </c>
      <c r="V13" s="9">
        <v>78.328999999999994</v>
      </c>
      <c r="W13" s="9">
        <v>37.844000000000001</v>
      </c>
      <c r="X13" s="9">
        <v>10.409000000000001</v>
      </c>
      <c r="Y13" s="9">
        <v>27.434999999999999</v>
      </c>
      <c r="Z13" s="9">
        <v>63.244999999999997</v>
      </c>
      <c r="AA13" s="9">
        <v>12.351000000000001</v>
      </c>
      <c r="AB13" s="9">
        <v>50.893000000000001</v>
      </c>
      <c r="AC13" s="9">
        <v>5.7080000000000002</v>
      </c>
      <c r="AD13" s="9">
        <v>1.49</v>
      </c>
      <c r="AE13" s="9">
        <v>4.218</v>
      </c>
      <c r="AF13" s="9">
        <v>123.501</v>
      </c>
      <c r="AG13" s="9">
        <v>43.948</v>
      </c>
      <c r="AH13" s="9">
        <v>79.552999999999997</v>
      </c>
      <c r="AI13" s="9">
        <v>117.934</v>
      </c>
      <c r="AJ13" s="9">
        <v>41.485999999999997</v>
      </c>
      <c r="AK13" s="9">
        <v>76.447999999999993</v>
      </c>
      <c r="AL13" s="9">
        <v>62.07</v>
      </c>
      <c r="AM13" s="9">
        <v>25.216999999999999</v>
      </c>
      <c r="AN13" s="9">
        <v>36.853000000000002</v>
      </c>
      <c r="AO13" s="9">
        <v>55.863999999999997</v>
      </c>
      <c r="AP13" s="9">
        <v>16.268999999999998</v>
      </c>
      <c r="AQ13" s="9">
        <v>39.594999999999999</v>
      </c>
      <c r="AR13" s="9">
        <v>5.5670000000000002</v>
      </c>
      <c r="AS13" s="9">
        <v>2.4620000000000002</v>
      </c>
      <c r="AT13" s="9">
        <v>3.105</v>
      </c>
      <c r="AU13" s="9">
        <v>35.908999999999999</v>
      </c>
      <c r="AV13" s="9">
        <v>17.481999999999999</v>
      </c>
      <c r="AW13" s="9">
        <v>18.427</v>
      </c>
      <c r="AX13" s="9">
        <v>33.616999999999997</v>
      </c>
      <c r="AY13" s="9">
        <v>16.204000000000001</v>
      </c>
      <c r="AZ13" s="9">
        <v>17.414000000000001</v>
      </c>
      <c r="BA13" s="9">
        <v>17.978000000000002</v>
      </c>
      <c r="BB13" s="9">
        <v>9.0679999999999996</v>
      </c>
      <c r="BC13" s="9">
        <v>8.91</v>
      </c>
      <c r="BD13" s="9">
        <v>15.638999999999999</v>
      </c>
      <c r="BE13" s="9">
        <v>7.1360000000000001</v>
      </c>
      <c r="BF13" s="9">
        <v>8.5030000000000001</v>
      </c>
      <c r="BG13" s="9">
        <v>2.2919999999999998</v>
      </c>
      <c r="BH13" s="9">
        <v>1.278</v>
      </c>
      <c r="BI13" s="9">
        <v>1.014</v>
      </c>
      <c r="BJ13" s="9">
        <v>15.824999999999999</v>
      </c>
      <c r="BK13" s="9">
        <v>11.122999999999999</v>
      </c>
      <c r="BL13" s="9">
        <v>4.702</v>
      </c>
      <c r="BM13" s="9">
        <v>14.321</v>
      </c>
      <c r="BN13" s="9">
        <v>10.147</v>
      </c>
      <c r="BO13" s="9">
        <v>4.173</v>
      </c>
      <c r="BP13" s="9">
        <v>7.1929999999999996</v>
      </c>
      <c r="BQ13" s="9">
        <v>4.4509999999999996</v>
      </c>
      <c r="BR13" s="9">
        <v>2.742</v>
      </c>
      <c r="BS13" s="9">
        <v>7.1280000000000001</v>
      </c>
      <c r="BT13" s="9">
        <v>5.6970000000000001</v>
      </c>
      <c r="BU13" s="9">
        <v>1.431</v>
      </c>
      <c r="BV13" s="9">
        <v>1.504</v>
      </c>
      <c r="BW13" s="9">
        <v>0.97499999999999998</v>
      </c>
      <c r="BX13" s="9">
        <v>0.52900000000000003</v>
      </c>
      <c r="BY13" s="9">
        <v>19.087</v>
      </c>
      <c r="BZ13" s="9">
        <v>11.68</v>
      </c>
      <c r="CA13" s="9">
        <v>7.407</v>
      </c>
      <c r="CB13" s="9">
        <v>18.626999999999999</v>
      </c>
      <c r="CC13" s="9">
        <v>11.68</v>
      </c>
      <c r="CD13" s="9">
        <v>6.9470000000000001</v>
      </c>
      <c r="CE13" s="9">
        <v>4.3209999999999997</v>
      </c>
      <c r="CF13" s="9">
        <v>2.4089999999999998</v>
      </c>
      <c r="CG13" s="9">
        <v>1.9119999999999999</v>
      </c>
      <c r="CH13" s="9">
        <v>14.305999999999999</v>
      </c>
      <c r="CI13" s="9">
        <v>9.2710000000000008</v>
      </c>
      <c r="CJ13" s="9">
        <v>5.0350000000000001</v>
      </c>
      <c r="CK13" s="9">
        <v>0.46</v>
      </c>
      <c r="CL13" s="9">
        <v>0</v>
      </c>
      <c r="CM13" s="9">
        <v>0.46</v>
      </c>
      <c r="CN13" s="9">
        <v>10.772</v>
      </c>
      <c r="CO13" s="9">
        <v>5.4059999999999997</v>
      </c>
      <c r="CP13" s="9">
        <v>5.3659999999999997</v>
      </c>
      <c r="CQ13" s="9">
        <v>10.311999999999999</v>
      </c>
      <c r="CR13" s="9">
        <v>5.4059999999999997</v>
      </c>
      <c r="CS13" s="9">
        <v>4.9059999999999997</v>
      </c>
      <c r="CT13" s="9">
        <v>1.8859999999999999</v>
      </c>
      <c r="CU13" s="9">
        <v>0.80400000000000005</v>
      </c>
      <c r="CV13" s="9">
        <v>1.0820000000000001</v>
      </c>
      <c r="CW13" s="9">
        <v>8.4260000000000002</v>
      </c>
      <c r="CX13" s="9">
        <v>4.6020000000000003</v>
      </c>
      <c r="CY13" s="9">
        <v>3.8239999999999998</v>
      </c>
      <c r="CZ13" s="9">
        <v>0.46</v>
      </c>
      <c r="DA13" s="9">
        <v>0</v>
      </c>
      <c r="DB13" s="9">
        <v>0.46</v>
      </c>
      <c r="DC13" s="9">
        <v>8.3149999999999995</v>
      </c>
      <c r="DD13" s="9">
        <v>6.274</v>
      </c>
      <c r="DE13" s="9">
        <v>2.0409999999999999</v>
      </c>
      <c r="DF13" s="9">
        <v>8.3149999999999995</v>
      </c>
      <c r="DG13" s="9">
        <v>6.274</v>
      </c>
      <c r="DH13" s="9">
        <v>2.0409999999999999</v>
      </c>
      <c r="DI13" s="9">
        <v>2.4350000000000001</v>
      </c>
      <c r="DJ13" s="9">
        <v>1.605</v>
      </c>
      <c r="DK13" s="9">
        <v>0.83</v>
      </c>
      <c r="DL13" s="9">
        <v>5.88</v>
      </c>
      <c r="DM13" s="9">
        <v>4.6689999999999996</v>
      </c>
      <c r="DN13" s="9">
        <v>1.2110000000000001</v>
      </c>
      <c r="DO13" s="9">
        <v>0</v>
      </c>
      <c r="DP13" s="9">
        <v>0</v>
      </c>
      <c r="DQ13" s="9">
        <v>0</v>
      </c>
      <c r="DR13" s="9">
        <v>11.052</v>
      </c>
      <c r="DS13" s="9">
        <v>5.9779999999999998</v>
      </c>
      <c r="DT13" s="9">
        <v>5.0739999999999998</v>
      </c>
      <c r="DU13" s="9">
        <v>10.592000000000001</v>
      </c>
      <c r="DV13" s="9">
        <v>5.9779999999999998</v>
      </c>
      <c r="DW13" s="9">
        <v>4.6130000000000004</v>
      </c>
      <c r="DX13" s="9">
        <v>3.1219999999999999</v>
      </c>
      <c r="DY13" s="9">
        <v>1.821</v>
      </c>
      <c r="DZ13" s="9">
        <v>1.3009999999999999</v>
      </c>
      <c r="EA13" s="9">
        <v>7.47</v>
      </c>
      <c r="EB13" s="9">
        <v>4.1580000000000004</v>
      </c>
      <c r="EC13" s="9">
        <v>3.3119999999999998</v>
      </c>
      <c r="ED13" s="9">
        <v>0.46</v>
      </c>
      <c r="EE13" s="9">
        <v>0</v>
      </c>
      <c r="EF13" s="9">
        <v>0.46</v>
      </c>
      <c r="EG13" s="9">
        <v>2.7919999999999998</v>
      </c>
      <c r="EH13" s="9">
        <v>2.2679999999999998</v>
      </c>
      <c r="EI13" s="9">
        <v>0.52500000000000002</v>
      </c>
      <c r="EJ13" s="9">
        <v>2.7919999999999998</v>
      </c>
      <c r="EK13" s="9">
        <v>2.2679999999999998</v>
      </c>
      <c r="EL13" s="9">
        <v>0.52500000000000002</v>
      </c>
      <c r="EM13" s="9">
        <v>0.32700000000000001</v>
      </c>
      <c r="EN13" s="9">
        <v>0</v>
      </c>
      <c r="EO13" s="9">
        <v>0.32700000000000001</v>
      </c>
      <c r="EP13" s="9">
        <v>2.4660000000000002</v>
      </c>
      <c r="EQ13" s="9">
        <v>2.2679999999999998</v>
      </c>
      <c r="ER13" s="9">
        <v>0.19800000000000001</v>
      </c>
      <c r="ES13" s="9">
        <v>0</v>
      </c>
      <c r="ET13" s="9">
        <v>0</v>
      </c>
      <c r="EU13" s="9">
        <v>0</v>
      </c>
      <c r="EV13" s="9">
        <v>2.613</v>
      </c>
      <c r="EW13" s="9">
        <v>1.4550000000000001</v>
      </c>
      <c r="EX13" s="9">
        <v>1.157</v>
      </c>
      <c r="EY13" s="9">
        <v>2.613</v>
      </c>
      <c r="EZ13" s="9">
        <v>1.4550000000000001</v>
      </c>
      <c r="FA13" s="9">
        <v>1.157</v>
      </c>
      <c r="FB13" s="9">
        <v>0.872</v>
      </c>
      <c r="FC13" s="9">
        <v>0.58899999999999997</v>
      </c>
      <c r="FD13" s="9">
        <v>0.28399999999999997</v>
      </c>
      <c r="FE13" s="9">
        <v>1.74</v>
      </c>
      <c r="FF13" s="9">
        <v>0.86699999999999999</v>
      </c>
      <c r="FG13" s="9">
        <v>0.874</v>
      </c>
      <c r="FH13" s="9">
        <v>0</v>
      </c>
      <c r="FI13" s="9">
        <v>0</v>
      </c>
      <c r="FJ13" s="9">
        <v>0</v>
      </c>
      <c r="FK13" s="9">
        <v>2.63</v>
      </c>
      <c r="FL13" s="9">
        <v>1.9790000000000001</v>
      </c>
      <c r="FM13" s="9">
        <v>0.65100000000000002</v>
      </c>
      <c r="FN13" s="9">
        <v>2.63</v>
      </c>
      <c r="FO13" s="9">
        <v>1.9790000000000001</v>
      </c>
      <c r="FP13" s="9">
        <v>0.65100000000000002</v>
      </c>
      <c r="FQ13" s="9">
        <v>0</v>
      </c>
      <c r="FR13" s="9">
        <v>0</v>
      </c>
      <c r="FS13" s="9">
        <v>0</v>
      </c>
      <c r="FT13" s="9">
        <v>2.63</v>
      </c>
      <c r="FU13" s="9">
        <v>1.9790000000000001</v>
      </c>
      <c r="FV13" s="9">
        <v>0.65100000000000002</v>
      </c>
      <c r="FW13" s="9">
        <v>0</v>
      </c>
      <c r="FX13" s="9">
        <v>0</v>
      </c>
      <c r="FY13" s="9">
        <v>0</v>
      </c>
      <c r="FZ13" s="9">
        <v>9.8309999999999995</v>
      </c>
      <c r="GA13" s="9">
        <v>5.0830000000000002</v>
      </c>
      <c r="GB13" s="9">
        <v>4.7480000000000002</v>
      </c>
      <c r="GC13" s="9">
        <v>9.3710000000000004</v>
      </c>
      <c r="GD13" s="9">
        <v>5.0830000000000002</v>
      </c>
      <c r="GE13" s="9">
        <v>4.2880000000000003</v>
      </c>
      <c r="GF13" s="9">
        <v>2.181</v>
      </c>
      <c r="GG13" s="9">
        <v>1.351</v>
      </c>
      <c r="GH13" s="9">
        <v>0.83</v>
      </c>
      <c r="GI13" s="9">
        <v>7.19</v>
      </c>
      <c r="GJ13" s="9">
        <v>3.7309999999999999</v>
      </c>
      <c r="GK13" s="9">
        <v>3.4580000000000002</v>
      </c>
      <c r="GL13" s="9">
        <v>0.46</v>
      </c>
      <c r="GM13" s="9">
        <v>0</v>
      </c>
      <c r="GN13" s="9">
        <v>0.46</v>
      </c>
      <c r="GO13" s="9">
        <v>6.327</v>
      </c>
      <c r="GP13" s="9">
        <v>4.0590000000000002</v>
      </c>
      <c r="GQ13" s="9">
        <v>2.2679999999999998</v>
      </c>
      <c r="GR13" s="9">
        <v>6.327</v>
      </c>
      <c r="GS13" s="9">
        <v>4.0590000000000002</v>
      </c>
      <c r="GT13" s="9">
        <v>2.2679999999999998</v>
      </c>
      <c r="GU13" s="9">
        <v>1.5509999999999999</v>
      </c>
      <c r="GV13" s="9">
        <v>0.46899999999999997</v>
      </c>
      <c r="GW13" s="9">
        <v>1.0820000000000001</v>
      </c>
      <c r="GX13" s="9">
        <v>4.7759999999999998</v>
      </c>
      <c r="GY13" s="9">
        <v>3.59</v>
      </c>
      <c r="GZ13" s="9">
        <v>1.1859999999999999</v>
      </c>
      <c r="HA13" s="9">
        <v>0</v>
      </c>
      <c r="HB13" s="9">
        <v>0</v>
      </c>
      <c r="HC13" s="9">
        <v>0</v>
      </c>
      <c r="HD13" s="9">
        <v>2.5390000000000001</v>
      </c>
      <c r="HE13" s="9">
        <v>2.5390000000000001</v>
      </c>
      <c r="HF13" s="9">
        <v>0</v>
      </c>
      <c r="HG13" s="9">
        <v>2.5390000000000001</v>
      </c>
      <c r="HH13" s="9">
        <v>2.5390000000000001</v>
      </c>
      <c r="HI13" s="9">
        <v>0</v>
      </c>
      <c r="HJ13" s="9">
        <v>0.58899999999999997</v>
      </c>
      <c r="HK13" s="9">
        <v>0.58899999999999997</v>
      </c>
      <c r="HL13" s="9">
        <v>0</v>
      </c>
      <c r="HM13" s="9">
        <v>1.95</v>
      </c>
      <c r="HN13" s="9">
        <v>1.95</v>
      </c>
      <c r="HO13" s="9">
        <v>0</v>
      </c>
      <c r="HP13" s="9">
        <v>0</v>
      </c>
      <c r="HQ13" s="9">
        <v>0</v>
      </c>
      <c r="HR13" s="9">
        <v>0</v>
      </c>
      <c r="HS13" s="9">
        <v>0.39100000000000001</v>
      </c>
      <c r="HT13" s="9">
        <v>0</v>
      </c>
      <c r="HU13" s="9">
        <v>0.39100000000000001</v>
      </c>
      <c r="HV13" s="9">
        <v>0.39100000000000001</v>
      </c>
      <c r="HW13" s="9">
        <v>0</v>
      </c>
      <c r="HX13" s="9">
        <v>0.39100000000000001</v>
      </c>
      <c r="HY13" s="9">
        <v>0</v>
      </c>
      <c r="HZ13" s="9">
        <v>0</v>
      </c>
      <c r="IA13" s="9">
        <v>0</v>
      </c>
      <c r="IB13" s="9">
        <v>0.39100000000000001</v>
      </c>
      <c r="IC13" s="9">
        <v>0</v>
      </c>
      <c r="ID13" s="9">
        <v>0.39100000000000001</v>
      </c>
      <c r="IE13" s="9">
        <v>0</v>
      </c>
      <c r="IF13" s="9">
        <v>0</v>
      </c>
      <c r="IG13" s="9">
        <v>0</v>
      </c>
      <c r="IH13" s="9">
        <v>320.59699999999998</v>
      </c>
      <c r="II13" s="9">
        <v>127.54900000000001</v>
      </c>
      <c r="IJ13" s="9">
        <v>193.048</v>
      </c>
      <c r="IK13" s="9">
        <v>297.80900000000003</v>
      </c>
      <c r="IL13" s="9">
        <v>119.82</v>
      </c>
      <c r="IM13" s="9">
        <v>177.989</v>
      </c>
      <c r="IN13" s="9">
        <v>127.369</v>
      </c>
      <c r="IO13" s="9">
        <v>56.634999999999998</v>
      </c>
      <c r="IP13" s="9">
        <v>70.733000000000004</v>
      </c>
      <c r="IQ13" s="9">
        <v>170.44</v>
      </c>
    </row>
    <row r="14" spans="1:251">
      <c r="A14" s="10">
        <v>43132</v>
      </c>
      <c r="B14" s="9">
        <v>77.253</v>
      </c>
      <c r="C14" s="9">
        <v>41.947000000000003</v>
      </c>
      <c r="D14" s="9">
        <v>35.305999999999997</v>
      </c>
      <c r="E14" s="9">
        <v>74</v>
      </c>
      <c r="F14" s="9">
        <v>39.738</v>
      </c>
      <c r="G14" s="9">
        <v>34.262</v>
      </c>
      <c r="H14" s="9">
        <v>33.798999999999999</v>
      </c>
      <c r="I14" s="9">
        <v>19.712</v>
      </c>
      <c r="J14" s="9">
        <v>14.087</v>
      </c>
      <c r="K14" s="9">
        <v>40.201000000000001</v>
      </c>
      <c r="L14" s="9">
        <v>20.026</v>
      </c>
      <c r="M14" s="9">
        <v>20.175000000000001</v>
      </c>
      <c r="N14" s="9">
        <v>3.2530000000000001</v>
      </c>
      <c r="O14" s="9">
        <v>2.2090000000000001</v>
      </c>
      <c r="P14" s="9">
        <v>1.044</v>
      </c>
      <c r="Q14" s="9">
        <v>116.804</v>
      </c>
      <c r="R14" s="9">
        <v>29.672999999999998</v>
      </c>
      <c r="S14" s="9">
        <v>87.132000000000005</v>
      </c>
      <c r="T14" s="9">
        <v>113.343</v>
      </c>
      <c r="U14" s="9">
        <v>28.364000000000001</v>
      </c>
      <c r="V14" s="9">
        <v>84.98</v>
      </c>
      <c r="W14" s="9">
        <v>40.978000000000002</v>
      </c>
      <c r="X14" s="9">
        <v>12.845000000000001</v>
      </c>
      <c r="Y14" s="9">
        <v>28.132000000000001</v>
      </c>
      <c r="Z14" s="9">
        <v>72.364999999999995</v>
      </c>
      <c r="AA14" s="9">
        <v>15.518000000000001</v>
      </c>
      <c r="AB14" s="9">
        <v>56.847000000000001</v>
      </c>
      <c r="AC14" s="9">
        <v>3.4609999999999999</v>
      </c>
      <c r="AD14" s="9">
        <v>1.3089999999999999</v>
      </c>
      <c r="AE14" s="9">
        <v>2.1520000000000001</v>
      </c>
      <c r="AF14" s="9">
        <v>128.90899999999999</v>
      </c>
      <c r="AG14" s="9">
        <v>43.091000000000001</v>
      </c>
      <c r="AH14" s="9">
        <v>85.817999999999998</v>
      </c>
      <c r="AI14" s="9">
        <v>121.642</v>
      </c>
      <c r="AJ14" s="9">
        <v>40.978999999999999</v>
      </c>
      <c r="AK14" s="9">
        <v>80.662999999999997</v>
      </c>
      <c r="AL14" s="9">
        <v>58.298000000000002</v>
      </c>
      <c r="AM14" s="9">
        <v>17.309999999999999</v>
      </c>
      <c r="AN14" s="9">
        <v>40.988</v>
      </c>
      <c r="AO14" s="9">
        <v>63.344999999999999</v>
      </c>
      <c r="AP14" s="9">
        <v>23.67</v>
      </c>
      <c r="AQ14" s="9">
        <v>39.674999999999997</v>
      </c>
      <c r="AR14" s="9">
        <v>7.2670000000000003</v>
      </c>
      <c r="AS14" s="9">
        <v>2.1120000000000001</v>
      </c>
      <c r="AT14" s="9">
        <v>5.1550000000000002</v>
      </c>
      <c r="AU14" s="9">
        <v>39.857999999999997</v>
      </c>
      <c r="AV14" s="9">
        <v>16.678999999999998</v>
      </c>
      <c r="AW14" s="9">
        <v>23.178999999999998</v>
      </c>
      <c r="AX14" s="9">
        <v>38.826999999999998</v>
      </c>
      <c r="AY14" s="9">
        <v>16.16</v>
      </c>
      <c r="AZ14" s="9">
        <v>22.667999999999999</v>
      </c>
      <c r="BA14" s="9">
        <v>22.721</v>
      </c>
      <c r="BB14" s="9">
        <v>9.4600000000000009</v>
      </c>
      <c r="BC14" s="9">
        <v>13.260999999999999</v>
      </c>
      <c r="BD14" s="9">
        <v>16.106000000000002</v>
      </c>
      <c r="BE14" s="9">
        <v>6.7</v>
      </c>
      <c r="BF14" s="9">
        <v>9.4060000000000006</v>
      </c>
      <c r="BG14" s="9">
        <v>1.0309999999999999</v>
      </c>
      <c r="BH14" s="9">
        <v>0.51900000000000002</v>
      </c>
      <c r="BI14" s="9">
        <v>0.51200000000000001</v>
      </c>
      <c r="BJ14" s="9">
        <v>14.795</v>
      </c>
      <c r="BK14" s="9">
        <v>9.4459999999999997</v>
      </c>
      <c r="BL14" s="9">
        <v>5.3490000000000002</v>
      </c>
      <c r="BM14" s="9">
        <v>13.769</v>
      </c>
      <c r="BN14" s="9">
        <v>8.42</v>
      </c>
      <c r="BO14" s="9">
        <v>5.3490000000000002</v>
      </c>
      <c r="BP14" s="9">
        <v>10.127000000000001</v>
      </c>
      <c r="BQ14" s="9">
        <v>6.63</v>
      </c>
      <c r="BR14" s="9">
        <v>3.4969999999999999</v>
      </c>
      <c r="BS14" s="9">
        <v>3.6419999999999999</v>
      </c>
      <c r="BT14" s="9">
        <v>1.7889999999999999</v>
      </c>
      <c r="BU14" s="9">
        <v>1.8520000000000001</v>
      </c>
      <c r="BV14" s="9">
        <v>1.026</v>
      </c>
      <c r="BW14" s="9">
        <v>1.026</v>
      </c>
      <c r="BX14" s="9">
        <v>0</v>
      </c>
      <c r="BY14" s="9">
        <v>25.477</v>
      </c>
      <c r="BZ14" s="9">
        <v>16.529</v>
      </c>
      <c r="CA14" s="9">
        <v>8.9480000000000004</v>
      </c>
      <c r="CB14" s="9">
        <v>23.582999999999998</v>
      </c>
      <c r="CC14" s="9">
        <v>15.146000000000001</v>
      </c>
      <c r="CD14" s="9">
        <v>8.4369999999999994</v>
      </c>
      <c r="CE14" s="9">
        <v>6.9850000000000003</v>
      </c>
      <c r="CF14" s="9">
        <v>5.609</v>
      </c>
      <c r="CG14" s="9">
        <v>1.3759999999999999</v>
      </c>
      <c r="CH14" s="9">
        <v>16.597999999999999</v>
      </c>
      <c r="CI14" s="9">
        <v>9.5380000000000003</v>
      </c>
      <c r="CJ14" s="9">
        <v>7.0609999999999999</v>
      </c>
      <c r="CK14" s="9">
        <v>1.893</v>
      </c>
      <c r="CL14" s="9">
        <v>1.3819999999999999</v>
      </c>
      <c r="CM14" s="9">
        <v>0.51100000000000001</v>
      </c>
      <c r="CN14" s="9">
        <v>12.701000000000001</v>
      </c>
      <c r="CO14" s="9">
        <v>7.7549999999999999</v>
      </c>
      <c r="CP14" s="9">
        <v>4.9459999999999997</v>
      </c>
      <c r="CQ14" s="9">
        <v>11.949</v>
      </c>
      <c r="CR14" s="9">
        <v>7.0030000000000001</v>
      </c>
      <c r="CS14" s="9">
        <v>4.9459999999999997</v>
      </c>
      <c r="CT14" s="9">
        <v>3.718</v>
      </c>
      <c r="CU14" s="9">
        <v>2.3420000000000001</v>
      </c>
      <c r="CV14" s="9">
        <v>1.3759999999999999</v>
      </c>
      <c r="CW14" s="9">
        <v>8.2309999999999999</v>
      </c>
      <c r="CX14" s="9">
        <v>4.6609999999999996</v>
      </c>
      <c r="CY14" s="9">
        <v>3.57</v>
      </c>
      <c r="CZ14" s="9">
        <v>0.752</v>
      </c>
      <c r="DA14" s="9">
        <v>0.752</v>
      </c>
      <c r="DB14" s="9">
        <v>0</v>
      </c>
      <c r="DC14" s="9">
        <v>12.776</v>
      </c>
      <c r="DD14" s="9">
        <v>8.7739999999999991</v>
      </c>
      <c r="DE14" s="9">
        <v>4.0019999999999998</v>
      </c>
      <c r="DF14" s="9">
        <v>11.634</v>
      </c>
      <c r="DG14" s="9">
        <v>8.1430000000000007</v>
      </c>
      <c r="DH14" s="9">
        <v>3.4910000000000001</v>
      </c>
      <c r="DI14" s="9">
        <v>3.2669999999999999</v>
      </c>
      <c r="DJ14" s="9">
        <v>3.2669999999999999</v>
      </c>
      <c r="DK14" s="9">
        <v>0</v>
      </c>
      <c r="DL14" s="9">
        <v>8.3670000000000009</v>
      </c>
      <c r="DM14" s="9">
        <v>4.8760000000000003</v>
      </c>
      <c r="DN14" s="9">
        <v>3.4910000000000001</v>
      </c>
      <c r="DO14" s="9">
        <v>1.1419999999999999</v>
      </c>
      <c r="DP14" s="9">
        <v>0.63100000000000001</v>
      </c>
      <c r="DQ14" s="9">
        <v>0.51100000000000001</v>
      </c>
      <c r="DR14" s="9">
        <v>15.958</v>
      </c>
      <c r="DS14" s="9">
        <v>10.788</v>
      </c>
      <c r="DT14" s="9">
        <v>5.1689999999999996</v>
      </c>
      <c r="DU14" s="9">
        <v>14.332000000000001</v>
      </c>
      <c r="DV14" s="9">
        <v>9.6739999999999995</v>
      </c>
      <c r="DW14" s="9">
        <v>4.6580000000000004</v>
      </c>
      <c r="DX14" s="9">
        <v>3.1259999999999999</v>
      </c>
      <c r="DY14" s="9">
        <v>3.1259999999999999</v>
      </c>
      <c r="DZ14" s="9">
        <v>0</v>
      </c>
      <c r="EA14" s="9">
        <v>11.206</v>
      </c>
      <c r="EB14" s="9">
        <v>6.5469999999999997</v>
      </c>
      <c r="EC14" s="9">
        <v>4.6580000000000004</v>
      </c>
      <c r="ED14" s="9">
        <v>1.6259999999999999</v>
      </c>
      <c r="EE14" s="9">
        <v>1.115</v>
      </c>
      <c r="EF14" s="9">
        <v>0.51100000000000001</v>
      </c>
      <c r="EG14" s="9">
        <v>3.58</v>
      </c>
      <c r="EH14" s="9">
        <v>2.2989999999999999</v>
      </c>
      <c r="EI14" s="9">
        <v>1.28</v>
      </c>
      <c r="EJ14" s="9">
        <v>3.58</v>
      </c>
      <c r="EK14" s="9">
        <v>2.2989999999999999</v>
      </c>
      <c r="EL14" s="9">
        <v>1.28</v>
      </c>
      <c r="EM14" s="9">
        <v>0.628</v>
      </c>
      <c r="EN14" s="9">
        <v>0.438</v>
      </c>
      <c r="EO14" s="9">
        <v>0.19</v>
      </c>
      <c r="EP14" s="9">
        <v>2.952</v>
      </c>
      <c r="EQ14" s="9">
        <v>1.8620000000000001</v>
      </c>
      <c r="ER14" s="9">
        <v>1.0900000000000001</v>
      </c>
      <c r="ES14" s="9">
        <v>0</v>
      </c>
      <c r="ET14" s="9">
        <v>0</v>
      </c>
      <c r="EU14" s="9">
        <v>0</v>
      </c>
      <c r="EV14" s="9">
        <v>2.1960000000000002</v>
      </c>
      <c r="EW14" s="9">
        <v>0.52800000000000002</v>
      </c>
      <c r="EX14" s="9">
        <v>1.669</v>
      </c>
      <c r="EY14" s="9">
        <v>2.1960000000000002</v>
      </c>
      <c r="EZ14" s="9">
        <v>0.52800000000000002</v>
      </c>
      <c r="FA14" s="9">
        <v>1.669</v>
      </c>
      <c r="FB14" s="9">
        <v>1.1859999999999999</v>
      </c>
      <c r="FC14" s="9">
        <v>0</v>
      </c>
      <c r="FD14" s="9">
        <v>1.1859999999999999</v>
      </c>
      <c r="FE14" s="9">
        <v>1.01</v>
      </c>
      <c r="FF14" s="9">
        <v>0.52800000000000002</v>
      </c>
      <c r="FG14" s="9">
        <v>0.48299999999999998</v>
      </c>
      <c r="FH14" s="9">
        <v>0</v>
      </c>
      <c r="FI14" s="9">
        <v>0</v>
      </c>
      <c r="FJ14" s="9">
        <v>0</v>
      </c>
      <c r="FK14" s="9">
        <v>3.7429999999999999</v>
      </c>
      <c r="FL14" s="9">
        <v>2.9129999999999998</v>
      </c>
      <c r="FM14" s="9">
        <v>0.82899999999999996</v>
      </c>
      <c r="FN14" s="9">
        <v>3.4750000000000001</v>
      </c>
      <c r="FO14" s="9">
        <v>2.6459999999999999</v>
      </c>
      <c r="FP14" s="9">
        <v>0.82899999999999996</v>
      </c>
      <c r="FQ14" s="9">
        <v>2.0449999999999999</v>
      </c>
      <c r="FR14" s="9">
        <v>2.0449999999999999</v>
      </c>
      <c r="FS14" s="9">
        <v>0</v>
      </c>
      <c r="FT14" s="9">
        <v>1.43</v>
      </c>
      <c r="FU14" s="9">
        <v>0.60099999999999998</v>
      </c>
      <c r="FV14" s="9">
        <v>0.82899999999999996</v>
      </c>
      <c r="FW14" s="9">
        <v>0.26800000000000002</v>
      </c>
      <c r="FX14" s="9">
        <v>0.26800000000000002</v>
      </c>
      <c r="FY14" s="9">
        <v>0</v>
      </c>
      <c r="FZ14" s="9">
        <v>10.523999999999999</v>
      </c>
      <c r="GA14" s="9">
        <v>6.0220000000000002</v>
      </c>
      <c r="GB14" s="9">
        <v>4.5010000000000003</v>
      </c>
      <c r="GC14" s="9">
        <v>10.012</v>
      </c>
      <c r="GD14" s="9">
        <v>6.0220000000000002</v>
      </c>
      <c r="GE14" s="9">
        <v>3.99</v>
      </c>
      <c r="GF14" s="9">
        <v>2.101</v>
      </c>
      <c r="GG14" s="9">
        <v>1.6</v>
      </c>
      <c r="GH14" s="9">
        <v>0.5</v>
      </c>
      <c r="GI14" s="9">
        <v>7.9119999999999999</v>
      </c>
      <c r="GJ14" s="9">
        <v>4.4219999999999997</v>
      </c>
      <c r="GK14" s="9">
        <v>3.49</v>
      </c>
      <c r="GL14" s="9">
        <v>0.51100000000000001</v>
      </c>
      <c r="GM14" s="9">
        <v>0</v>
      </c>
      <c r="GN14" s="9">
        <v>0.51100000000000001</v>
      </c>
      <c r="GO14" s="9">
        <v>10.192</v>
      </c>
      <c r="GP14" s="9">
        <v>6.9210000000000003</v>
      </c>
      <c r="GQ14" s="9">
        <v>3.2719999999999998</v>
      </c>
      <c r="GR14" s="9">
        <v>9.4779999999999998</v>
      </c>
      <c r="GS14" s="9">
        <v>6.2060000000000004</v>
      </c>
      <c r="GT14" s="9">
        <v>3.2719999999999998</v>
      </c>
      <c r="GU14" s="9">
        <v>2.7109999999999999</v>
      </c>
      <c r="GV14" s="9">
        <v>2.181</v>
      </c>
      <c r="GW14" s="9">
        <v>0.53</v>
      </c>
      <c r="GX14" s="9">
        <v>6.766</v>
      </c>
      <c r="GY14" s="9">
        <v>4.0250000000000004</v>
      </c>
      <c r="GZ14" s="9">
        <v>2.7410000000000001</v>
      </c>
      <c r="HA14" s="9">
        <v>0.71499999999999997</v>
      </c>
      <c r="HB14" s="9">
        <v>0.71499999999999997</v>
      </c>
      <c r="HC14" s="9">
        <v>0</v>
      </c>
      <c r="HD14" s="9">
        <v>3.3170000000000002</v>
      </c>
      <c r="HE14" s="9">
        <v>2.8540000000000001</v>
      </c>
      <c r="HF14" s="9">
        <v>0.46300000000000002</v>
      </c>
      <c r="HG14" s="9">
        <v>2.649</v>
      </c>
      <c r="HH14" s="9">
        <v>2.1869999999999998</v>
      </c>
      <c r="HI14" s="9">
        <v>0.46300000000000002</v>
      </c>
      <c r="HJ14" s="9">
        <v>1.0960000000000001</v>
      </c>
      <c r="HK14" s="9">
        <v>1.0960000000000001</v>
      </c>
      <c r="HL14" s="9">
        <v>0</v>
      </c>
      <c r="HM14" s="9">
        <v>1.554</v>
      </c>
      <c r="HN14" s="9">
        <v>1.091</v>
      </c>
      <c r="HO14" s="9">
        <v>0.46300000000000002</v>
      </c>
      <c r="HP14" s="9">
        <v>0.66800000000000004</v>
      </c>
      <c r="HQ14" s="9">
        <v>0.66800000000000004</v>
      </c>
      <c r="HR14" s="9">
        <v>0</v>
      </c>
      <c r="HS14" s="9">
        <v>1.444</v>
      </c>
      <c r="HT14" s="9">
        <v>0.73099999999999998</v>
      </c>
      <c r="HU14" s="9">
        <v>0.71199999999999997</v>
      </c>
      <c r="HV14" s="9">
        <v>1.444</v>
      </c>
      <c r="HW14" s="9">
        <v>0.73099999999999998</v>
      </c>
      <c r="HX14" s="9">
        <v>0.71199999999999997</v>
      </c>
      <c r="HY14" s="9">
        <v>1.077</v>
      </c>
      <c r="HZ14" s="9">
        <v>0.73099999999999998</v>
      </c>
      <c r="IA14" s="9">
        <v>0.34599999999999997</v>
      </c>
      <c r="IB14" s="9">
        <v>0.36699999999999999</v>
      </c>
      <c r="IC14" s="9">
        <v>0</v>
      </c>
      <c r="ID14" s="9">
        <v>0.36699999999999999</v>
      </c>
      <c r="IE14" s="9">
        <v>0</v>
      </c>
      <c r="IF14" s="9">
        <v>0</v>
      </c>
      <c r="IG14" s="9">
        <v>0</v>
      </c>
      <c r="IH14" s="9">
        <v>344.58300000000003</v>
      </c>
      <c r="II14" s="9">
        <v>128.54</v>
      </c>
      <c r="IJ14" s="9">
        <v>216.04300000000001</v>
      </c>
      <c r="IK14" s="9">
        <v>321.27199999999999</v>
      </c>
      <c r="IL14" s="9">
        <v>121.815</v>
      </c>
      <c r="IM14" s="9">
        <v>199.45699999999999</v>
      </c>
      <c r="IN14" s="9">
        <v>162.51599999999999</v>
      </c>
      <c r="IO14" s="9">
        <v>61.585000000000001</v>
      </c>
      <c r="IP14" s="9">
        <v>100.932</v>
      </c>
      <c r="IQ14" s="9">
        <v>158.756</v>
      </c>
    </row>
    <row r="15" spans="1:251">
      <c r="A15" s="10">
        <v>43497</v>
      </c>
      <c r="B15" s="9">
        <v>77.622</v>
      </c>
      <c r="C15" s="9">
        <v>42.304000000000002</v>
      </c>
      <c r="D15" s="9">
        <v>35.317999999999998</v>
      </c>
      <c r="E15" s="9">
        <v>71.8</v>
      </c>
      <c r="F15" s="9">
        <v>39.264000000000003</v>
      </c>
      <c r="G15" s="9">
        <v>32.536000000000001</v>
      </c>
      <c r="H15" s="9">
        <v>37.429000000000002</v>
      </c>
      <c r="I15" s="9">
        <v>20.978000000000002</v>
      </c>
      <c r="J15" s="9">
        <v>16.452000000000002</v>
      </c>
      <c r="K15" s="9">
        <v>34.369999999999997</v>
      </c>
      <c r="L15" s="9">
        <v>18.286000000000001</v>
      </c>
      <c r="M15" s="9">
        <v>16.084</v>
      </c>
      <c r="N15" s="9">
        <v>5.8220000000000001</v>
      </c>
      <c r="O15" s="9">
        <v>3.04</v>
      </c>
      <c r="P15" s="9">
        <v>2.782</v>
      </c>
      <c r="Q15" s="9">
        <v>96.108999999999995</v>
      </c>
      <c r="R15" s="9">
        <v>23.058</v>
      </c>
      <c r="S15" s="9">
        <v>73.051000000000002</v>
      </c>
      <c r="T15" s="9">
        <v>90.218999999999994</v>
      </c>
      <c r="U15" s="9">
        <v>21.76</v>
      </c>
      <c r="V15" s="9">
        <v>68.459000000000003</v>
      </c>
      <c r="W15" s="9">
        <v>37.951000000000001</v>
      </c>
      <c r="X15" s="9">
        <v>9.64</v>
      </c>
      <c r="Y15" s="9">
        <v>28.311</v>
      </c>
      <c r="Z15" s="9">
        <v>52.268999999999998</v>
      </c>
      <c r="AA15" s="9">
        <v>12.12</v>
      </c>
      <c r="AB15" s="9">
        <v>40.148000000000003</v>
      </c>
      <c r="AC15" s="9">
        <v>5.89</v>
      </c>
      <c r="AD15" s="9">
        <v>1.298</v>
      </c>
      <c r="AE15" s="9">
        <v>4.5919999999999996</v>
      </c>
      <c r="AF15" s="9">
        <v>126.024</v>
      </c>
      <c r="AG15" s="9">
        <v>42.804000000000002</v>
      </c>
      <c r="AH15" s="9">
        <v>83.22</v>
      </c>
      <c r="AI15" s="9">
        <v>116.95</v>
      </c>
      <c r="AJ15" s="9">
        <v>38.582999999999998</v>
      </c>
      <c r="AK15" s="9">
        <v>78.366</v>
      </c>
      <c r="AL15" s="9">
        <v>53.954999999999998</v>
      </c>
      <c r="AM15" s="9">
        <v>17.021999999999998</v>
      </c>
      <c r="AN15" s="9">
        <v>36.933</v>
      </c>
      <c r="AO15" s="9">
        <v>62.994999999999997</v>
      </c>
      <c r="AP15" s="9">
        <v>21.562000000000001</v>
      </c>
      <c r="AQ15" s="9">
        <v>41.433</v>
      </c>
      <c r="AR15" s="9">
        <v>9.0739999999999998</v>
      </c>
      <c r="AS15" s="9">
        <v>4.2210000000000001</v>
      </c>
      <c r="AT15" s="9">
        <v>4.8540000000000001</v>
      </c>
      <c r="AU15" s="9">
        <v>42.225000000000001</v>
      </c>
      <c r="AV15" s="9">
        <v>23.239000000000001</v>
      </c>
      <c r="AW15" s="9">
        <v>18.986000000000001</v>
      </c>
      <c r="AX15" s="9">
        <v>40.049999999999997</v>
      </c>
      <c r="AY15" s="9">
        <v>22.295999999999999</v>
      </c>
      <c r="AZ15" s="9">
        <v>17.754000000000001</v>
      </c>
      <c r="BA15" s="9">
        <v>27.42</v>
      </c>
      <c r="BB15" s="9">
        <v>15.69</v>
      </c>
      <c r="BC15" s="9">
        <v>11.731</v>
      </c>
      <c r="BD15" s="9">
        <v>12.63</v>
      </c>
      <c r="BE15" s="9">
        <v>6.6059999999999999</v>
      </c>
      <c r="BF15" s="9">
        <v>6.024</v>
      </c>
      <c r="BG15" s="9">
        <v>2.1749999999999998</v>
      </c>
      <c r="BH15" s="9">
        <v>0.94299999999999995</v>
      </c>
      <c r="BI15" s="9">
        <v>1.232</v>
      </c>
      <c r="BJ15" s="9">
        <v>14.737</v>
      </c>
      <c r="BK15" s="9">
        <v>7.6779999999999999</v>
      </c>
      <c r="BL15" s="9">
        <v>7.0579999999999998</v>
      </c>
      <c r="BM15" s="9">
        <v>14.19</v>
      </c>
      <c r="BN15" s="9">
        <v>7.6779999999999999</v>
      </c>
      <c r="BO15" s="9">
        <v>6.5119999999999996</v>
      </c>
      <c r="BP15" s="9">
        <v>7.3869999999999996</v>
      </c>
      <c r="BQ15" s="9">
        <v>3.6259999999999999</v>
      </c>
      <c r="BR15" s="9">
        <v>3.76</v>
      </c>
      <c r="BS15" s="9">
        <v>6.8029999999999999</v>
      </c>
      <c r="BT15" s="9">
        <v>4.0519999999999996</v>
      </c>
      <c r="BU15" s="9">
        <v>2.7519999999999998</v>
      </c>
      <c r="BV15" s="9">
        <v>0.54600000000000004</v>
      </c>
      <c r="BW15" s="9">
        <v>0</v>
      </c>
      <c r="BX15" s="9">
        <v>0.54600000000000004</v>
      </c>
      <c r="BY15" s="9">
        <v>24.472000000000001</v>
      </c>
      <c r="BZ15" s="9">
        <v>14.930999999999999</v>
      </c>
      <c r="CA15" s="9">
        <v>9.5410000000000004</v>
      </c>
      <c r="CB15" s="9">
        <v>22.646000000000001</v>
      </c>
      <c r="CC15" s="9">
        <v>14.930999999999999</v>
      </c>
      <c r="CD15" s="9">
        <v>7.7149999999999999</v>
      </c>
      <c r="CE15" s="9">
        <v>7.6859999999999999</v>
      </c>
      <c r="CF15" s="9">
        <v>6.2069999999999999</v>
      </c>
      <c r="CG15" s="9">
        <v>1.4790000000000001</v>
      </c>
      <c r="CH15" s="9">
        <v>14.96</v>
      </c>
      <c r="CI15" s="9">
        <v>8.7249999999999996</v>
      </c>
      <c r="CJ15" s="9">
        <v>6.2359999999999998</v>
      </c>
      <c r="CK15" s="9">
        <v>1.8260000000000001</v>
      </c>
      <c r="CL15" s="9">
        <v>0</v>
      </c>
      <c r="CM15" s="9">
        <v>1.8260000000000001</v>
      </c>
      <c r="CN15" s="9">
        <v>11.106</v>
      </c>
      <c r="CO15" s="9">
        <v>4.6180000000000003</v>
      </c>
      <c r="CP15" s="9">
        <v>6.4880000000000004</v>
      </c>
      <c r="CQ15" s="9">
        <v>9.8339999999999996</v>
      </c>
      <c r="CR15" s="9">
        <v>4.6180000000000003</v>
      </c>
      <c r="CS15" s="9">
        <v>5.2160000000000002</v>
      </c>
      <c r="CT15" s="9">
        <v>2.4870000000000001</v>
      </c>
      <c r="CU15" s="9">
        <v>1.0580000000000001</v>
      </c>
      <c r="CV15" s="9">
        <v>1.429</v>
      </c>
      <c r="CW15" s="9">
        <v>7.3470000000000004</v>
      </c>
      <c r="CX15" s="9">
        <v>3.56</v>
      </c>
      <c r="CY15" s="9">
        <v>3.7869999999999999</v>
      </c>
      <c r="CZ15" s="9">
        <v>1.272</v>
      </c>
      <c r="DA15" s="9">
        <v>0</v>
      </c>
      <c r="DB15" s="9">
        <v>1.272</v>
      </c>
      <c r="DC15" s="9">
        <v>13.366</v>
      </c>
      <c r="DD15" s="9">
        <v>10.313000000000001</v>
      </c>
      <c r="DE15" s="9">
        <v>3.052</v>
      </c>
      <c r="DF15" s="9">
        <v>12.811999999999999</v>
      </c>
      <c r="DG15" s="9">
        <v>10.313000000000001</v>
      </c>
      <c r="DH15" s="9">
        <v>2.4990000000000001</v>
      </c>
      <c r="DI15" s="9">
        <v>5.1989999999999998</v>
      </c>
      <c r="DJ15" s="9">
        <v>5.1479999999999997</v>
      </c>
      <c r="DK15" s="9">
        <v>0.05</v>
      </c>
      <c r="DL15" s="9">
        <v>7.6130000000000004</v>
      </c>
      <c r="DM15" s="9">
        <v>5.165</v>
      </c>
      <c r="DN15" s="9">
        <v>2.448</v>
      </c>
      <c r="DO15" s="9">
        <v>0.55400000000000005</v>
      </c>
      <c r="DP15" s="9">
        <v>0</v>
      </c>
      <c r="DQ15" s="9">
        <v>0.55400000000000005</v>
      </c>
      <c r="DR15" s="9">
        <v>9.484</v>
      </c>
      <c r="DS15" s="9">
        <v>5.3019999999999996</v>
      </c>
      <c r="DT15" s="9">
        <v>4.1829999999999998</v>
      </c>
      <c r="DU15" s="9">
        <v>9.1180000000000003</v>
      </c>
      <c r="DV15" s="9">
        <v>5.3019999999999996</v>
      </c>
      <c r="DW15" s="9">
        <v>3.8159999999999998</v>
      </c>
      <c r="DX15" s="9">
        <v>1.3440000000000001</v>
      </c>
      <c r="DY15" s="9">
        <v>0.97199999999999998</v>
      </c>
      <c r="DZ15" s="9">
        <v>0.372</v>
      </c>
      <c r="EA15" s="9">
        <v>7.7729999999999997</v>
      </c>
      <c r="EB15" s="9">
        <v>4.33</v>
      </c>
      <c r="EC15" s="9">
        <v>3.444</v>
      </c>
      <c r="ED15" s="9">
        <v>0.36699999999999999</v>
      </c>
      <c r="EE15" s="9">
        <v>0</v>
      </c>
      <c r="EF15" s="9">
        <v>0.36699999999999999</v>
      </c>
      <c r="EG15" s="9">
        <v>5.6619999999999999</v>
      </c>
      <c r="EH15" s="9">
        <v>3.2989999999999999</v>
      </c>
      <c r="EI15" s="9">
        <v>2.363</v>
      </c>
      <c r="EJ15" s="9">
        <v>5.6619999999999999</v>
      </c>
      <c r="EK15" s="9">
        <v>3.2989999999999999</v>
      </c>
      <c r="EL15" s="9">
        <v>2.363</v>
      </c>
      <c r="EM15" s="9">
        <v>3.2050000000000001</v>
      </c>
      <c r="EN15" s="9">
        <v>2.0979999999999999</v>
      </c>
      <c r="EO15" s="9">
        <v>1.107</v>
      </c>
      <c r="EP15" s="9">
        <v>2.4569999999999999</v>
      </c>
      <c r="EQ15" s="9">
        <v>1.2010000000000001</v>
      </c>
      <c r="ER15" s="9">
        <v>1.256</v>
      </c>
      <c r="ES15" s="9">
        <v>0</v>
      </c>
      <c r="ET15" s="9">
        <v>0</v>
      </c>
      <c r="EU15" s="9">
        <v>0</v>
      </c>
      <c r="EV15" s="9">
        <v>2.976</v>
      </c>
      <c r="EW15" s="9">
        <v>1.954</v>
      </c>
      <c r="EX15" s="9">
        <v>1.022</v>
      </c>
      <c r="EY15" s="9">
        <v>2.976</v>
      </c>
      <c r="EZ15" s="9">
        <v>1.954</v>
      </c>
      <c r="FA15" s="9">
        <v>1.022</v>
      </c>
      <c r="FB15" s="9">
        <v>0.121</v>
      </c>
      <c r="FC15" s="9">
        <v>0.121</v>
      </c>
      <c r="FD15" s="9">
        <v>0</v>
      </c>
      <c r="FE15" s="9">
        <v>2.855</v>
      </c>
      <c r="FF15" s="9">
        <v>1.833</v>
      </c>
      <c r="FG15" s="9">
        <v>1.022</v>
      </c>
      <c r="FH15" s="9">
        <v>0</v>
      </c>
      <c r="FI15" s="9">
        <v>0</v>
      </c>
      <c r="FJ15" s="9">
        <v>0</v>
      </c>
      <c r="FK15" s="9">
        <v>6.3490000000000002</v>
      </c>
      <c r="FL15" s="9">
        <v>4.3760000000000003</v>
      </c>
      <c r="FM15" s="9">
        <v>1.9730000000000001</v>
      </c>
      <c r="FN15" s="9">
        <v>4.8899999999999997</v>
      </c>
      <c r="FO15" s="9">
        <v>4.3760000000000003</v>
      </c>
      <c r="FP15" s="9">
        <v>0.51400000000000001</v>
      </c>
      <c r="FQ15" s="9">
        <v>3.016</v>
      </c>
      <c r="FR15" s="9">
        <v>3.016</v>
      </c>
      <c r="FS15" s="9">
        <v>0</v>
      </c>
      <c r="FT15" s="9">
        <v>1.8740000000000001</v>
      </c>
      <c r="FU15" s="9">
        <v>1.361</v>
      </c>
      <c r="FV15" s="9">
        <v>0.51400000000000001</v>
      </c>
      <c r="FW15" s="9">
        <v>1.4590000000000001</v>
      </c>
      <c r="FX15" s="9">
        <v>0</v>
      </c>
      <c r="FY15" s="9">
        <v>1.4590000000000001</v>
      </c>
      <c r="FZ15" s="9">
        <v>7.952</v>
      </c>
      <c r="GA15" s="9">
        <v>4.6029999999999998</v>
      </c>
      <c r="GB15" s="9">
        <v>3.3479999999999999</v>
      </c>
      <c r="GC15" s="9">
        <v>7.585</v>
      </c>
      <c r="GD15" s="9">
        <v>4.6029999999999998</v>
      </c>
      <c r="GE15" s="9">
        <v>2.9820000000000002</v>
      </c>
      <c r="GF15" s="9">
        <v>0.85499999999999998</v>
      </c>
      <c r="GG15" s="9">
        <v>0.85499999999999998</v>
      </c>
      <c r="GH15" s="9">
        <v>0</v>
      </c>
      <c r="GI15" s="9">
        <v>6.73</v>
      </c>
      <c r="GJ15" s="9">
        <v>3.7490000000000001</v>
      </c>
      <c r="GK15" s="9">
        <v>2.9820000000000002</v>
      </c>
      <c r="GL15" s="9">
        <v>0.36699999999999999</v>
      </c>
      <c r="GM15" s="9">
        <v>0</v>
      </c>
      <c r="GN15" s="9">
        <v>0.36699999999999999</v>
      </c>
      <c r="GO15" s="9">
        <v>12.718</v>
      </c>
      <c r="GP15" s="9">
        <v>6.9829999999999997</v>
      </c>
      <c r="GQ15" s="9">
        <v>5.7350000000000003</v>
      </c>
      <c r="GR15" s="9">
        <v>11.259</v>
      </c>
      <c r="GS15" s="9">
        <v>6.9829999999999997</v>
      </c>
      <c r="GT15" s="9">
        <v>4.2759999999999998</v>
      </c>
      <c r="GU15" s="9">
        <v>3.847</v>
      </c>
      <c r="GV15" s="9">
        <v>2.8250000000000002</v>
      </c>
      <c r="GW15" s="9">
        <v>1.022</v>
      </c>
      <c r="GX15" s="9">
        <v>7.4119999999999999</v>
      </c>
      <c r="GY15" s="9">
        <v>4.1580000000000004</v>
      </c>
      <c r="GZ15" s="9">
        <v>3.254</v>
      </c>
      <c r="HA15" s="9">
        <v>1.4590000000000001</v>
      </c>
      <c r="HB15" s="9">
        <v>0</v>
      </c>
      <c r="HC15" s="9">
        <v>1.4590000000000001</v>
      </c>
      <c r="HD15" s="9">
        <v>1.67</v>
      </c>
      <c r="HE15" s="9">
        <v>1.2130000000000001</v>
      </c>
      <c r="HF15" s="9">
        <v>0.45800000000000002</v>
      </c>
      <c r="HG15" s="9">
        <v>1.67</v>
      </c>
      <c r="HH15" s="9">
        <v>1.2130000000000001</v>
      </c>
      <c r="HI15" s="9">
        <v>0.45800000000000002</v>
      </c>
      <c r="HJ15" s="9">
        <v>1.67</v>
      </c>
      <c r="HK15" s="9">
        <v>1.2130000000000001</v>
      </c>
      <c r="HL15" s="9">
        <v>0.45800000000000002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2.1320000000000001</v>
      </c>
      <c r="HT15" s="9">
        <v>2.1320000000000001</v>
      </c>
      <c r="HU15" s="9">
        <v>0</v>
      </c>
      <c r="HV15" s="9">
        <v>2.1320000000000001</v>
      </c>
      <c r="HW15" s="9">
        <v>2.1320000000000001</v>
      </c>
      <c r="HX15" s="9">
        <v>0</v>
      </c>
      <c r="HY15" s="9">
        <v>1.3140000000000001</v>
      </c>
      <c r="HZ15" s="9">
        <v>1.3140000000000001</v>
      </c>
      <c r="IA15" s="9">
        <v>0</v>
      </c>
      <c r="IB15" s="9">
        <v>0.81799999999999995</v>
      </c>
      <c r="IC15" s="9">
        <v>0.81799999999999995</v>
      </c>
      <c r="ID15" s="9">
        <v>0</v>
      </c>
      <c r="IE15" s="9">
        <v>0</v>
      </c>
      <c r="IF15" s="9">
        <v>0</v>
      </c>
      <c r="IG15" s="9">
        <v>0</v>
      </c>
      <c r="IH15" s="9">
        <v>324.30700000000002</v>
      </c>
      <c r="II15" s="9">
        <v>127.309</v>
      </c>
      <c r="IJ15" s="9">
        <v>196.99799999999999</v>
      </c>
      <c r="IK15" s="9">
        <v>291.49400000000003</v>
      </c>
      <c r="IL15" s="9">
        <v>118.499</v>
      </c>
      <c r="IM15" s="9">
        <v>172.995</v>
      </c>
      <c r="IN15" s="9">
        <v>146.524</v>
      </c>
      <c r="IO15" s="9">
        <v>59.575000000000003</v>
      </c>
      <c r="IP15" s="9">
        <v>86.95</v>
      </c>
      <c r="IQ15" s="9">
        <v>144.97</v>
      </c>
    </row>
    <row r="16" spans="1:251">
      <c r="A16" s="10">
        <v>43862</v>
      </c>
      <c r="B16" s="9">
        <v>71.826999999999998</v>
      </c>
      <c r="C16" s="9">
        <v>34.579000000000001</v>
      </c>
      <c r="D16" s="9">
        <v>37.247999999999998</v>
      </c>
      <c r="E16" s="9">
        <v>68.111999999999995</v>
      </c>
      <c r="F16" s="9">
        <v>32.941000000000003</v>
      </c>
      <c r="G16" s="9">
        <v>35.170999999999999</v>
      </c>
      <c r="H16" s="9">
        <v>33.854999999999997</v>
      </c>
      <c r="I16" s="9">
        <v>16.893000000000001</v>
      </c>
      <c r="J16" s="9">
        <v>16.962</v>
      </c>
      <c r="K16" s="9">
        <v>34.256999999999998</v>
      </c>
      <c r="L16" s="9">
        <v>16.047999999999998</v>
      </c>
      <c r="M16" s="9">
        <v>18.209</v>
      </c>
      <c r="N16" s="9">
        <v>3.7149999999999999</v>
      </c>
      <c r="O16" s="9">
        <v>1.6379999999999999</v>
      </c>
      <c r="P16" s="9">
        <v>2.077</v>
      </c>
      <c r="Q16" s="9">
        <v>128.81</v>
      </c>
      <c r="R16" s="9">
        <v>26.541</v>
      </c>
      <c r="S16" s="9">
        <v>102.27</v>
      </c>
      <c r="T16" s="9">
        <v>125.181</v>
      </c>
      <c r="U16" s="9">
        <v>25.751000000000001</v>
      </c>
      <c r="V16" s="9">
        <v>99.43</v>
      </c>
      <c r="W16" s="9">
        <v>53.81</v>
      </c>
      <c r="X16" s="9">
        <v>13.042</v>
      </c>
      <c r="Y16" s="9">
        <v>40.768000000000001</v>
      </c>
      <c r="Z16" s="9">
        <v>71.370999999999995</v>
      </c>
      <c r="AA16" s="9">
        <v>12.709</v>
      </c>
      <c r="AB16" s="9">
        <v>58.661999999999999</v>
      </c>
      <c r="AC16" s="9">
        <v>3.629</v>
      </c>
      <c r="AD16" s="9">
        <v>0.79</v>
      </c>
      <c r="AE16" s="9">
        <v>2.84</v>
      </c>
      <c r="AF16" s="9">
        <v>118.773</v>
      </c>
      <c r="AG16" s="9">
        <v>42.180999999999997</v>
      </c>
      <c r="AH16" s="9">
        <v>76.593000000000004</v>
      </c>
      <c r="AI16" s="9">
        <v>115.613</v>
      </c>
      <c r="AJ16" s="9">
        <v>41.802</v>
      </c>
      <c r="AK16" s="9">
        <v>73.811000000000007</v>
      </c>
      <c r="AL16" s="9">
        <v>62.633000000000003</v>
      </c>
      <c r="AM16" s="9">
        <v>24.907</v>
      </c>
      <c r="AN16" s="9">
        <v>37.725999999999999</v>
      </c>
      <c r="AO16" s="9">
        <v>52.98</v>
      </c>
      <c r="AP16" s="9">
        <v>16.893999999999998</v>
      </c>
      <c r="AQ16" s="9">
        <v>36.085000000000001</v>
      </c>
      <c r="AR16" s="9">
        <v>3.161</v>
      </c>
      <c r="AS16" s="9">
        <v>0.379</v>
      </c>
      <c r="AT16" s="9">
        <v>2.7810000000000001</v>
      </c>
      <c r="AU16" s="9">
        <v>45.362000000000002</v>
      </c>
      <c r="AV16" s="9">
        <v>21.936</v>
      </c>
      <c r="AW16" s="9">
        <v>23.425999999999998</v>
      </c>
      <c r="AX16" s="9">
        <v>43.792999999999999</v>
      </c>
      <c r="AY16" s="9">
        <v>20.885000000000002</v>
      </c>
      <c r="AZ16" s="9">
        <v>22.908999999999999</v>
      </c>
      <c r="BA16" s="9">
        <v>23.646000000000001</v>
      </c>
      <c r="BB16" s="9">
        <v>9.8420000000000005</v>
      </c>
      <c r="BC16" s="9">
        <v>13.804</v>
      </c>
      <c r="BD16" s="9">
        <v>20.146999999999998</v>
      </c>
      <c r="BE16" s="9">
        <v>11.042999999999999</v>
      </c>
      <c r="BF16" s="9">
        <v>9.1050000000000004</v>
      </c>
      <c r="BG16" s="9">
        <v>1.5680000000000001</v>
      </c>
      <c r="BH16" s="9">
        <v>1.0509999999999999</v>
      </c>
      <c r="BI16" s="9">
        <v>0.51700000000000002</v>
      </c>
      <c r="BJ16" s="9">
        <v>16.283999999999999</v>
      </c>
      <c r="BK16" s="9">
        <v>10.92</v>
      </c>
      <c r="BL16" s="9">
        <v>5.3639999999999999</v>
      </c>
      <c r="BM16" s="9">
        <v>13.776999999999999</v>
      </c>
      <c r="BN16" s="9">
        <v>9.1430000000000007</v>
      </c>
      <c r="BO16" s="9">
        <v>4.6340000000000003</v>
      </c>
      <c r="BP16" s="9">
        <v>8.3320000000000007</v>
      </c>
      <c r="BQ16" s="9">
        <v>5.7270000000000003</v>
      </c>
      <c r="BR16" s="9">
        <v>2.605</v>
      </c>
      <c r="BS16" s="9">
        <v>5.4450000000000003</v>
      </c>
      <c r="BT16" s="9">
        <v>3.415</v>
      </c>
      <c r="BU16" s="9">
        <v>2.0289999999999999</v>
      </c>
      <c r="BV16" s="9">
        <v>2.5070000000000001</v>
      </c>
      <c r="BW16" s="9">
        <v>1.7769999999999999</v>
      </c>
      <c r="BX16" s="9">
        <v>0.73</v>
      </c>
      <c r="BY16" s="9">
        <v>24.327999999999999</v>
      </c>
      <c r="BZ16" s="9">
        <v>14.946</v>
      </c>
      <c r="CA16" s="9">
        <v>9.3819999999999997</v>
      </c>
      <c r="CB16" s="9">
        <v>22.134</v>
      </c>
      <c r="CC16" s="9">
        <v>13.833</v>
      </c>
      <c r="CD16" s="9">
        <v>8.3019999999999996</v>
      </c>
      <c r="CE16" s="9">
        <v>8.4489999999999998</v>
      </c>
      <c r="CF16" s="9">
        <v>5.6429999999999998</v>
      </c>
      <c r="CG16" s="9">
        <v>2.806</v>
      </c>
      <c r="CH16" s="9">
        <v>13.685</v>
      </c>
      <c r="CI16" s="9">
        <v>8.19</v>
      </c>
      <c r="CJ16" s="9">
        <v>5.4960000000000004</v>
      </c>
      <c r="CK16" s="9">
        <v>2.194</v>
      </c>
      <c r="CL16" s="9">
        <v>1.1140000000000001</v>
      </c>
      <c r="CM16" s="9">
        <v>1.08</v>
      </c>
      <c r="CN16" s="9">
        <v>14.319000000000001</v>
      </c>
      <c r="CO16" s="9">
        <v>7.2690000000000001</v>
      </c>
      <c r="CP16" s="9">
        <v>7.0490000000000004</v>
      </c>
      <c r="CQ16" s="9">
        <v>13.577999999999999</v>
      </c>
      <c r="CR16" s="9">
        <v>6.5279999999999996</v>
      </c>
      <c r="CS16" s="9">
        <v>7.0490000000000004</v>
      </c>
      <c r="CT16" s="9">
        <v>4.9210000000000003</v>
      </c>
      <c r="CU16" s="9">
        <v>3.0950000000000002</v>
      </c>
      <c r="CV16" s="9">
        <v>1.8260000000000001</v>
      </c>
      <c r="CW16" s="9">
        <v>8.6560000000000006</v>
      </c>
      <c r="CX16" s="9">
        <v>3.4329999999999998</v>
      </c>
      <c r="CY16" s="9">
        <v>5.2229999999999999</v>
      </c>
      <c r="CZ16" s="9">
        <v>0.74099999999999999</v>
      </c>
      <c r="DA16" s="9">
        <v>0.74099999999999999</v>
      </c>
      <c r="DB16" s="9">
        <v>0</v>
      </c>
      <c r="DC16" s="9">
        <v>10.009</v>
      </c>
      <c r="DD16" s="9">
        <v>7.6769999999999996</v>
      </c>
      <c r="DE16" s="9">
        <v>2.3319999999999999</v>
      </c>
      <c r="DF16" s="9">
        <v>8.5570000000000004</v>
      </c>
      <c r="DG16" s="9">
        <v>7.3049999999999997</v>
      </c>
      <c r="DH16" s="9">
        <v>1.252</v>
      </c>
      <c r="DI16" s="9">
        <v>3.528</v>
      </c>
      <c r="DJ16" s="9">
        <v>2.548</v>
      </c>
      <c r="DK16" s="9">
        <v>0.97899999999999998</v>
      </c>
      <c r="DL16" s="9">
        <v>5.0289999999999999</v>
      </c>
      <c r="DM16" s="9">
        <v>4.7560000000000002</v>
      </c>
      <c r="DN16" s="9">
        <v>0.27300000000000002</v>
      </c>
      <c r="DO16" s="9">
        <v>1.452</v>
      </c>
      <c r="DP16" s="9">
        <v>0.372</v>
      </c>
      <c r="DQ16" s="9">
        <v>1.08</v>
      </c>
      <c r="DR16" s="9">
        <v>17.003</v>
      </c>
      <c r="DS16" s="9">
        <v>9.1349999999999998</v>
      </c>
      <c r="DT16" s="9">
        <v>7.8680000000000003</v>
      </c>
      <c r="DU16" s="9">
        <v>14.81</v>
      </c>
      <c r="DV16" s="9">
        <v>8.0210000000000008</v>
      </c>
      <c r="DW16" s="9">
        <v>6.7880000000000003</v>
      </c>
      <c r="DX16" s="9">
        <v>4.2990000000000004</v>
      </c>
      <c r="DY16" s="9">
        <v>2.17</v>
      </c>
      <c r="DZ16" s="9">
        <v>2.129</v>
      </c>
      <c r="EA16" s="9">
        <v>10.510999999999999</v>
      </c>
      <c r="EB16" s="9">
        <v>5.851</v>
      </c>
      <c r="EC16" s="9">
        <v>4.6589999999999998</v>
      </c>
      <c r="ED16" s="9">
        <v>2.194</v>
      </c>
      <c r="EE16" s="9">
        <v>1.1140000000000001</v>
      </c>
      <c r="EF16" s="9">
        <v>1.08</v>
      </c>
      <c r="EG16" s="9">
        <v>1.9910000000000001</v>
      </c>
      <c r="EH16" s="9">
        <v>0.86499999999999999</v>
      </c>
      <c r="EI16" s="9">
        <v>1.125</v>
      </c>
      <c r="EJ16" s="9">
        <v>1.9910000000000001</v>
      </c>
      <c r="EK16" s="9">
        <v>0.86499999999999999</v>
      </c>
      <c r="EL16" s="9">
        <v>1.125</v>
      </c>
      <c r="EM16" s="9">
        <v>1.1539999999999999</v>
      </c>
      <c r="EN16" s="9">
        <v>0.86499999999999999</v>
      </c>
      <c r="EO16" s="9">
        <v>0.28899999999999998</v>
      </c>
      <c r="EP16" s="9">
        <v>0.83699999999999997</v>
      </c>
      <c r="EQ16" s="9">
        <v>0</v>
      </c>
      <c r="ER16" s="9">
        <v>0.83699999999999997</v>
      </c>
      <c r="ES16" s="9">
        <v>0</v>
      </c>
      <c r="ET16" s="9">
        <v>0</v>
      </c>
      <c r="EU16" s="9">
        <v>0</v>
      </c>
      <c r="EV16" s="9">
        <v>3.3559999999999999</v>
      </c>
      <c r="EW16" s="9">
        <v>2.968</v>
      </c>
      <c r="EX16" s="9">
        <v>0.38800000000000001</v>
      </c>
      <c r="EY16" s="9">
        <v>3.3559999999999999</v>
      </c>
      <c r="EZ16" s="9">
        <v>2.968</v>
      </c>
      <c r="FA16" s="9">
        <v>0.38800000000000001</v>
      </c>
      <c r="FB16" s="9">
        <v>2.262</v>
      </c>
      <c r="FC16" s="9">
        <v>1.8740000000000001</v>
      </c>
      <c r="FD16" s="9">
        <v>0.38800000000000001</v>
      </c>
      <c r="FE16" s="9">
        <v>1.0940000000000001</v>
      </c>
      <c r="FF16" s="9">
        <v>1.0940000000000001</v>
      </c>
      <c r="FG16" s="9">
        <v>0</v>
      </c>
      <c r="FH16" s="9">
        <v>0</v>
      </c>
      <c r="FI16" s="9">
        <v>0</v>
      </c>
      <c r="FJ16" s="9">
        <v>0</v>
      </c>
      <c r="FK16" s="9">
        <v>1.978</v>
      </c>
      <c r="FL16" s="9">
        <v>1.978</v>
      </c>
      <c r="FM16" s="9">
        <v>0</v>
      </c>
      <c r="FN16" s="9">
        <v>1.978</v>
      </c>
      <c r="FO16" s="9">
        <v>1.978</v>
      </c>
      <c r="FP16" s="9">
        <v>0</v>
      </c>
      <c r="FQ16" s="9">
        <v>0.73399999999999999</v>
      </c>
      <c r="FR16" s="9">
        <v>0.73399999999999999</v>
      </c>
      <c r="FS16" s="9">
        <v>0</v>
      </c>
      <c r="FT16" s="9">
        <v>1.244</v>
      </c>
      <c r="FU16" s="9">
        <v>1.244</v>
      </c>
      <c r="FV16" s="9">
        <v>0</v>
      </c>
      <c r="FW16" s="9">
        <v>0</v>
      </c>
      <c r="FX16" s="9">
        <v>0</v>
      </c>
      <c r="FY16" s="9">
        <v>0</v>
      </c>
      <c r="FZ16" s="9">
        <v>11.615</v>
      </c>
      <c r="GA16" s="9">
        <v>5.6459999999999999</v>
      </c>
      <c r="GB16" s="9">
        <v>5.9690000000000003</v>
      </c>
      <c r="GC16" s="9">
        <v>10.473000000000001</v>
      </c>
      <c r="GD16" s="9">
        <v>5.0789999999999997</v>
      </c>
      <c r="GE16" s="9">
        <v>5.3940000000000001</v>
      </c>
      <c r="GF16" s="9">
        <v>3.0670000000000002</v>
      </c>
      <c r="GG16" s="9">
        <v>1.931</v>
      </c>
      <c r="GH16" s="9">
        <v>1.1359999999999999</v>
      </c>
      <c r="GI16" s="9">
        <v>7.4059999999999997</v>
      </c>
      <c r="GJ16" s="9">
        <v>3.1480000000000001</v>
      </c>
      <c r="GK16" s="9">
        <v>4.258</v>
      </c>
      <c r="GL16" s="9">
        <v>1.1419999999999999</v>
      </c>
      <c r="GM16" s="9">
        <v>0.56699999999999995</v>
      </c>
      <c r="GN16" s="9">
        <v>0.57499999999999996</v>
      </c>
      <c r="GO16" s="9">
        <v>10.512</v>
      </c>
      <c r="GP16" s="9">
        <v>7.4870000000000001</v>
      </c>
      <c r="GQ16" s="9">
        <v>3.0249999999999999</v>
      </c>
      <c r="GR16" s="9">
        <v>9.4600000000000009</v>
      </c>
      <c r="GS16" s="9">
        <v>6.94</v>
      </c>
      <c r="GT16" s="9">
        <v>2.52</v>
      </c>
      <c r="GU16" s="9">
        <v>4.3390000000000004</v>
      </c>
      <c r="GV16" s="9">
        <v>3.0569999999999999</v>
      </c>
      <c r="GW16" s="9">
        <v>1.282</v>
      </c>
      <c r="GX16" s="9">
        <v>5.1210000000000004</v>
      </c>
      <c r="GY16" s="9">
        <v>3.883</v>
      </c>
      <c r="GZ16" s="9">
        <v>1.238</v>
      </c>
      <c r="HA16" s="9">
        <v>1.052</v>
      </c>
      <c r="HB16" s="9">
        <v>0.54600000000000004</v>
      </c>
      <c r="HC16" s="9">
        <v>0.505</v>
      </c>
      <c r="HD16" s="9">
        <v>1.512</v>
      </c>
      <c r="HE16" s="9">
        <v>1.1240000000000001</v>
      </c>
      <c r="HF16" s="9">
        <v>0.38800000000000001</v>
      </c>
      <c r="HG16" s="9">
        <v>1.512</v>
      </c>
      <c r="HH16" s="9">
        <v>1.1240000000000001</v>
      </c>
      <c r="HI16" s="9">
        <v>0.38800000000000001</v>
      </c>
      <c r="HJ16" s="9">
        <v>1.0429999999999999</v>
      </c>
      <c r="HK16" s="9">
        <v>0.65600000000000003</v>
      </c>
      <c r="HL16" s="9">
        <v>0.38800000000000001</v>
      </c>
      <c r="HM16" s="9">
        <v>0.46800000000000003</v>
      </c>
      <c r="HN16" s="9">
        <v>0.46800000000000003</v>
      </c>
      <c r="HO16" s="9">
        <v>0</v>
      </c>
      <c r="HP16" s="9">
        <v>0</v>
      </c>
      <c r="HQ16" s="9">
        <v>0</v>
      </c>
      <c r="HR16" s="9">
        <v>0</v>
      </c>
      <c r="HS16" s="9">
        <v>0.68899999999999995</v>
      </c>
      <c r="HT16" s="9">
        <v>0.68899999999999995</v>
      </c>
      <c r="HU16" s="9">
        <v>0</v>
      </c>
      <c r="HV16" s="9">
        <v>0.68899999999999995</v>
      </c>
      <c r="HW16" s="9">
        <v>0.68899999999999995</v>
      </c>
      <c r="HX16" s="9">
        <v>0</v>
      </c>
      <c r="HY16" s="9">
        <v>0</v>
      </c>
      <c r="HZ16" s="9">
        <v>0</v>
      </c>
      <c r="IA16" s="9">
        <v>0</v>
      </c>
      <c r="IB16" s="9">
        <v>0.68899999999999995</v>
      </c>
      <c r="IC16" s="9">
        <v>0.68899999999999995</v>
      </c>
      <c r="ID16" s="9">
        <v>0</v>
      </c>
      <c r="IE16" s="9">
        <v>0</v>
      </c>
      <c r="IF16" s="9">
        <v>0</v>
      </c>
      <c r="IG16" s="9">
        <v>0</v>
      </c>
      <c r="IH16" s="9">
        <v>341.03399999999999</v>
      </c>
      <c r="II16" s="9">
        <v>124.43899999999999</v>
      </c>
      <c r="IJ16" s="9">
        <v>216.59399999999999</v>
      </c>
      <c r="IK16" s="9">
        <v>325.06200000000001</v>
      </c>
      <c r="IL16" s="9">
        <v>119.13500000000001</v>
      </c>
      <c r="IM16" s="9">
        <v>205.928</v>
      </c>
      <c r="IN16" s="9">
        <v>160.184</v>
      </c>
      <c r="IO16" s="9">
        <v>57.451999999999998</v>
      </c>
      <c r="IP16" s="9">
        <v>102.73099999999999</v>
      </c>
      <c r="IQ16" s="9">
        <v>164.87899999999999</v>
      </c>
    </row>
    <row r="17" spans="1:251">
      <c r="A17" s="10">
        <v>44228</v>
      </c>
      <c r="B17" s="9">
        <v>74.653000000000006</v>
      </c>
      <c r="C17" s="9">
        <v>44.326000000000001</v>
      </c>
      <c r="D17" s="9">
        <v>30.327000000000002</v>
      </c>
      <c r="E17" s="9">
        <v>70.472999999999999</v>
      </c>
      <c r="F17" s="9">
        <v>42.039000000000001</v>
      </c>
      <c r="G17" s="9">
        <v>28.434000000000001</v>
      </c>
      <c r="H17" s="9">
        <v>34.692</v>
      </c>
      <c r="I17" s="9">
        <v>21.175999999999998</v>
      </c>
      <c r="J17" s="9">
        <v>13.516</v>
      </c>
      <c r="K17" s="9">
        <v>35.780999999999999</v>
      </c>
      <c r="L17" s="9">
        <v>20.863</v>
      </c>
      <c r="M17" s="9">
        <v>14.917999999999999</v>
      </c>
      <c r="N17" s="9">
        <v>4.18</v>
      </c>
      <c r="O17" s="9">
        <v>2.2869999999999999</v>
      </c>
      <c r="P17" s="9">
        <v>1.893</v>
      </c>
      <c r="Q17" s="9">
        <v>97.372</v>
      </c>
      <c r="R17" s="9">
        <v>26.895</v>
      </c>
      <c r="S17" s="9">
        <v>70.477000000000004</v>
      </c>
      <c r="T17" s="9">
        <v>93.194999999999993</v>
      </c>
      <c r="U17" s="9">
        <v>25.311</v>
      </c>
      <c r="V17" s="9">
        <v>67.884</v>
      </c>
      <c r="W17" s="9">
        <v>36.631</v>
      </c>
      <c r="X17" s="9">
        <v>7.6970000000000001</v>
      </c>
      <c r="Y17" s="9">
        <v>28.934000000000001</v>
      </c>
      <c r="Z17" s="9">
        <v>56.564999999999998</v>
      </c>
      <c r="AA17" s="9">
        <v>17.614000000000001</v>
      </c>
      <c r="AB17" s="9">
        <v>38.950000000000003</v>
      </c>
      <c r="AC17" s="9">
        <v>4.1760000000000002</v>
      </c>
      <c r="AD17" s="9">
        <v>1.5840000000000001</v>
      </c>
      <c r="AE17" s="9">
        <v>2.593</v>
      </c>
      <c r="AF17" s="9">
        <v>105.64100000000001</v>
      </c>
      <c r="AG17" s="9">
        <v>35.552</v>
      </c>
      <c r="AH17" s="9">
        <v>70.088999999999999</v>
      </c>
      <c r="AI17" s="9">
        <v>99.626999999999995</v>
      </c>
      <c r="AJ17" s="9">
        <v>33.802</v>
      </c>
      <c r="AK17" s="9">
        <v>65.825000000000003</v>
      </c>
      <c r="AL17" s="9">
        <v>46.576000000000001</v>
      </c>
      <c r="AM17" s="9">
        <v>19.135999999999999</v>
      </c>
      <c r="AN17" s="9">
        <v>27.44</v>
      </c>
      <c r="AO17" s="9">
        <v>53.051000000000002</v>
      </c>
      <c r="AP17" s="9">
        <v>14.666</v>
      </c>
      <c r="AQ17" s="9">
        <v>38.384999999999998</v>
      </c>
      <c r="AR17" s="9">
        <v>6.0140000000000002</v>
      </c>
      <c r="AS17" s="9">
        <v>1.75</v>
      </c>
      <c r="AT17" s="9">
        <v>4.2629999999999999</v>
      </c>
      <c r="AU17" s="9">
        <v>47.963999999999999</v>
      </c>
      <c r="AV17" s="9">
        <v>26.556999999999999</v>
      </c>
      <c r="AW17" s="9">
        <v>21.407</v>
      </c>
      <c r="AX17" s="9">
        <v>45.4</v>
      </c>
      <c r="AY17" s="9">
        <v>25.56</v>
      </c>
      <c r="AZ17" s="9">
        <v>19.841000000000001</v>
      </c>
      <c r="BA17" s="9">
        <v>29.408999999999999</v>
      </c>
      <c r="BB17" s="9">
        <v>14.095000000000001</v>
      </c>
      <c r="BC17" s="9">
        <v>15.315</v>
      </c>
      <c r="BD17" s="9">
        <v>15.991</v>
      </c>
      <c r="BE17" s="9">
        <v>11.465</v>
      </c>
      <c r="BF17" s="9">
        <v>4.5259999999999998</v>
      </c>
      <c r="BG17" s="9">
        <v>2.5640000000000001</v>
      </c>
      <c r="BH17" s="9">
        <v>0.997</v>
      </c>
      <c r="BI17" s="9">
        <v>1.5660000000000001</v>
      </c>
      <c r="BJ17" s="9">
        <v>19.033000000000001</v>
      </c>
      <c r="BK17" s="9">
        <v>11.807</v>
      </c>
      <c r="BL17" s="9">
        <v>7.2270000000000003</v>
      </c>
      <c r="BM17" s="9">
        <v>17.141999999999999</v>
      </c>
      <c r="BN17" s="9">
        <v>11.259</v>
      </c>
      <c r="BO17" s="9">
        <v>5.883</v>
      </c>
      <c r="BP17" s="9">
        <v>9.0220000000000002</v>
      </c>
      <c r="BQ17" s="9">
        <v>5.9749999999999996</v>
      </c>
      <c r="BR17" s="9">
        <v>3.0470000000000002</v>
      </c>
      <c r="BS17" s="9">
        <v>8.1199999999999992</v>
      </c>
      <c r="BT17" s="9">
        <v>5.2839999999999998</v>
      </c>
      <c r="BU17" s="9">
        <v>2.8359999999999999</v>
      </c>
      <c r="BV17" s="9">
        <v>1.891</v>
      </c>
      <c r="BW17" s="9">
        <v>0.54800000000000004</v>
      </c>
      <c r="BX17" s="9">
        <v>1.3440000000000001</v>
      </c>
      <c r="BY17" s="9">
        <v>34.99</v>
      </c>
      <c r="BZ17" s="9">
        <v>17.969000000000001</v>
      </c>
      <c r="CA17" s="9">
        <v>17.021000000000001</v>
      </c>
      <c r="CB17" s="9">
        <v>33.570999999999998</v>
      </c>
      <c r="CC17" s="9">
        <v>16.55</v>
      </c>
      <c r="CD17" s="9">
        <v>17.021000000000001</v>
      </c>
      <c r="CE17" s="9">
        <v>8.8629999999999995</v>
      </c>
      <c r="CF17" s="9">
        <v>4.1230000000000002</v>
      </c>
      <c r="CG17" s="9">
        <v>4.74</v>
      </c>
      <c r="CH17" s="9">
        <v>24.707999999999998</v>
      </c>
      <c r="CI17" s="9">
        <v>12.427</v>
      </c>
      <c r="CJ17" s="9">
        <v>12.281000000000001</v>
      </c>
      <c r="CK17" s="9">
        <v>1.419</v>
      </c>
      <c r="CL17" s="9">
        <v>1.419</v>
      </c>
      <c r="CM17" s="9">
        <v>0</v>
      </c>
      <c r="CN17" s="9">
        <v>19.597999999999999</v>
      </c>
      <c r="CO17" s="9">
        <v>7.4130000000000003</v>
      </c>
      <c r="CP17" s="9">
        <v>12.185</v>
      </c>
      <c r="CQ17" s="9">
        <v>19.183</v>
      </c>
      <c r="CR17" s="9">
        <v>6.9980000000000002</v>
      </c>
      <c r="CS17" s="9">
        <v>12.185</v>
      </c>
      <c r="CT17" s="9">
        <v>5.5789999999999997</v>
      </c>
      <c r="CU17" s="9">
        <v>1.9</v>
      </c>
      <c r="CV17" s="9">
        <v>3.6789999999999998</v>
      </c>
      <c r="CW17" s="9">
        <v>13.605</v>
      </c>
      <c r="CX17" s="9">
        <v>5.0979999999999999</v>
      </c>
      <c r="CY17" s="9">
        <v>8.5060000000000002</v>
      </c>
      <c r="CZ17" s="9">
        <v>0.41399999999999998</v>
      </c>
      <c r="DA17" s="9">
        <v>0.41399999999999998</v>
      </c>
      <c r="DB17" s="9">
        <v>0</v>
      </c>
      <c r="DC17" s="9">
        <v>15.391999999999999</v>
      </c>
      <c r="DD17" s="9">
        <v>10.557</v>
      </c>
      <c r="DE17" s="9">
        <v>4.8360000000000003</v>
      </c>
      <c r="DF17" s="9">
        <v>14.387</v>
      </c>
      <c r="DG17" s="9">
        <v>9.5519999999999996</v>
      </c>
      <c r="DH17" s="9">
        <v>4.8360000000000003</v>
      </c>
      <c r="DI17" s="9">
        <v>3.2839999999999998</v>
      </c>
      <c r="DJ17" s="9">
        <v>2.2229999999999999</v>
      </c>
      <c r="DK17" s="9">
        <v>1.0609999999999999</v>
      </c>
      <c r="DL17" s="9">
        <v>11.103</v>
      </c>
      <c r="DM17" s="9">
        <v>7.3280000000000003</v>
      </c>
      <c r="DN17" s="9">
        <v>3.7749999999999999</v>
      </c>
      <c r="DO17" s="9">
        <v>1.0049999999999999</v>
      </c>
      <c r="DP17" s="9">
        <v>1.0049999999999999</v>
      </c>
      <c r="DQ17" s="9">
        <v>0</v>
      </c>
      <c r="DR17" s="9">
        <v>19.053000000000001</v>
      </c>
      <c r="DS17" s="9">
        <v>8.5530000000000008</v>
      </c>
      <c r="DT17" s="9">
        <v>10.5</v>
      </c>
      <c r="DU17" s="9">
        <v>18.884</v>
      </c>
      <c r="DV17" s="9">
        <v>8.3840000000000003</v>
      </c>
      <c r="DW17" s="9">
        <v>10.5</v>
      </c>
      <c r="DX17" s="9">
        <v>4.51</v>
      </c>
      <c r="DY17" s="9">
        <v>1.0620000000000001</v>
      </c>
      <c r="DZ17" s="9">
        <v>3.448</v>
      </c>
      <c r="EA17" s="9">
        <v>14.374000000000001</v>
      </c>
      <c r="EB17" s="9">
        <v>7.3220000000000001</v>
      </c>
      <c r="EC17" s="9">
        <v>7.0519999999999996</v>
      </c>
      <c r="ED17" s="9">
        <v>0.16900000000000001</v>
      </c>
      <c r="EE17" s="9">
        <v>0.16900000000000001</v>
      </c>
      <c r="EF17" s="9">
        <v>0</v>
      </c>
      <c r="EG17" s="9">
        <v>3.94</v>
      </c>
      <c r="EH17" s="9">
        <v>1.514</v>
      </c>
      <c r="EI17" s="9">
        <v>2.4260000000000002</v>
      </c>
      <c r="EJ17" s="9">
        <v>3.94</v>
      </c>
      <c r="EK17" s="9">
        <v>1.514</v>
      </c>
      <c r="EL17" s="9">
        <v>2.4260000000000002</v>
      </c>
      <c r="EM17" s="9">
        <v>0.38100000000000001</v>
      </c>
      <c r="EN17" s="9">
        <v>0.38100000000000001</v>
      </c>
      <c r="EO17" s="9">
        <v>0</v>
      </c>
      <c r="EP17" s="9">
        <v>3.5579999999999998</v>
      </c>
      <c r="EQ17" s="9">
        <v>1.1319999999999999</v>
      </c>
      <c r="ER17" s="9">
        <v>2.4260000000000002</v>
      </c>
      <c r="ES17" s="9">
        <v>0</v>
      </c>
      <c r="ET17" s="9">
        <v>0</v>
      </c>
      <c r="EU17" s="9">
        <v>0</v>
      </c>
      <c r="EV17" s="9">
        <v>4.1379999999999999</v>
      </c>
      <c r="EW17" s="9">
        <v>2.2989999999999999</v>
      </c>
      <c r="EX17" s="9">
        <v>1.839</v>
      </c>
      <c r="EY17" s="9">
        <v>3.7229999999999999</v>
      </c>
      <c r="EZ17" s="9">
        <v>1.885</v>
      </c>
      <c r="FA17" s="9">
        <v>1.839</v>
      </c>
      <c r="FB17" s="9">
        <v>0.93200000000000005</v>
      </c>
      <c r="FC17" s="9">
        <v>0.36799999999999999</v>
      </c>
      <c r="FD17" s="9">
        <v>0.56399999999999995</v>
      </c>
      <c r="FE17" s="9">
        <v>2.7909999999999999</v>
      </c>
      <c r="FF17" s="9">
        <v>1.5169999999999999</v>
      </c>
      <c r="FG17" s="9">
        <v>1.2749999999999999</v>
      </c>
      <c r="FH17" s="9">
        <v>0.41399999999999998</v>
      </c>
      <c r="FI17" s="9">
        <v>0.41399999999999998</v>
      </c>
      <c r="FJ17" s="9">
        <v>0</v>
      </c>
      <c r="FK17" s="9">
        <v>7.86</v>
      </c>
      <c r="FL17" s="9">
        <v>5.6040000000000001</v>
      </c>
      <c r="FM17" s="9">
        <v>2.2559999999999998</v>
      </c>
      <c r="FN17" s="9">
        <v>7.024</v>
      </c>
      <c r="FO17" s="9">
        <v>4.7679999999999998</v>
      </c>
      <c r="FP17" s="9">
        <v>2.2559999999999998</v>
      </c>
      <c r="FQ17" s="9">
        <v>3.0390000000000001</v>
      </c>
      <c r="FR17" s="9">
        <v>2.3119999999999998</v>
      </c>
      <c r="FS17" s="9">
        <v>0.72799999999999998</v>
      </c>
      <c r="FT17" s="9">
        <v>3.9849999999999999</v>
      </c>
      <c r="FU17" s="9">
        <v>2.456</v>
      </c>
      <c r="FV17" s="9">
        <v>1.5289999999999999</v>
      </c>
      <c r="FW17" s="9">
        <v>0.83599999999999997</v>
      </c>
      <c r="FX17" s="9">
        <v>0.83599999999999997</v>
      </c>
      <c r="FY17" s="9">
        <v>0</v>
      </c>
      <c r="FZ17" s="9">
        <v>17.623000000000001</v>
      </c>
      <c r="GA17" s="9">
        <v>8.3789999999999996</v>
      </c>
      <c r="GB17" s="9">
        <v>9.2439999999999998</v>
      </c>
      <c r="GC17" s="9">
        <v>17.04</v>
      </c>
      <c r="GD17" s="9">
        <v>7.7960000000000003</v>
      </c>
      <c r="GE17" s="9">
        <v>9.2439999999999998</v>
      </c>
      <c r="GF17" s="9">
        <v>3.5939999999999999</v>
      </c>
      <c r="GG17" s="9">
        <v>1.3839999999999999</v>
      </c>
      <c r="GH17" s="9">
        <v>2.21</v>
      </c>
      <c r="GI17" s="9">
        <v>13.446</v>
      </c>
      <c r="GJ17" s="9">
        <v>6.4119999999999999</v>
      </c>
      <c r="GK17" s="9">
        <v>7.0339999999999998</v>
      </c>
      <c r="GL17" s="9">
        <v>0.58299999999999996</v>
      </c>
      <c r="GM17" s="9">
        <v>0.58299999999999996</v>
      </c>
      <c r="GN17" s="9">
        <v>0</v>
      </c>
      <c r="GO17" s="9">
        <v>10.505000000000001</v>
      </c>
      <c r="GP17" s="9">
        <v>4.0510000000000002</v>
      </c>
      <c r="GQ17" s="9">
        <v>6.4550000000000001</v>
      </c>
      <c r="GR17" s="9">
        <v>10.336</v>
      </c>
      <c r="GS17" s="9">
        <v>3.8820000000000001</v>
      </c>
      <c r="GT17" s="9">
        <v>6.4550000000000001</v>
      </c>
      <c r="GU17" s="9">
        <v>3.2170000000000001</v>
      </c>
      <c r="GV17" s="9">
        <v>1.415</v>
      </c>
      <c r="GW17" s="9">
        <v>1.802</v>
      </c>
      <c r="GX17" s="9">
        <v>7.1189999999999998</v>
      </c>
      <c r="GY17" s="9">
        <v>2.4670000000000001</v>
      </c>
      <c r="GZ17" s="9">
        <v>4.6520000000000001</v>
      </c>
      <c r="HA17" s="9">
        <v>0.16900000000000001</v>
      </c>
      <c r="HB17" s="9">
        <v>0.16900000000000001</v>
      </c>
      <c r="HC17" s="9">
        <v>0</v>
      </c>
      <c r="HD17" s="9">
        <v>5.4009999999999998</v>
      </c>
      <c r="HE17" s="9">
        <v>4.6740000000000004</v>
      </c>
      <c r="HF17" s="9">
        <v>0.72799999999999998</v>
      </c>
      <c r="HG17" s="9">
        <v>4.734</v>
      </c>
      <c r="HH17" s="9">
        <v>4.0069999999999997</v>
      </c>
      <c r="HI17" s="9">
        <v>0.72799999999999998</v>
      </c>
      <c r="HJ17" s="9">
        <v>1.1870000000000001</v>
      </c>
      <c r="HK17" s="9">
        <v>0.45900000000000002</v>
      </c>
      <c r="HL17" s="9">
        <v>0.72799999999999998</v>
      </c>
      <c r="HM17" s="9">
        <v>3.5470000000000002</v>
      </c>
      <c r="HN17" s="9">
        <v>3.5470000000000002</v>
      </c>
      <c r="HO17" s="9">
        <v>0</v>
      </c>
      <c r="HP17" s="9">
        <v>0.66700000000000004</v>
      </c>
      <c r="HQ17" s="9">
        <v>0.66700000000000004</v>
      </c>
      <c r="HR17" s="9">
        <v>0</v>
      </c>
      <c r="HS17" s="9">
        <v>1.46</v>
      </c>
      <c r="HT17" s="9">
        <v>0.86599999999999999</v>
      </c>
      <c r="HU17" s="9">
        <v>0.59499999999999997</v>
      </c>
      <c r="HV17" s="9">
        <v>1.46</v>
      </c>
      <c r="HW17" s="9">
        <v>0.86599999999999999</v>
      </c>
      <c r="HX17" s="9">
        <v>0.59499999999999997</v>
      </c>
      <c r="HY17" s="9">
        <v>0.86599999999999999</v>
      </c>
      <c r="HZ17" s="9">
        <v>0.86599999999999999</v>
      </c>
      <c r="IA17" s="9">
        <v>0</v>
      </c>
      <c r="IB17" s="9">
        <v>0.59499999999999997</v>
      </c>
      <c r="IC17" s="9">
        <v>0</v>
      </c>
      <c r="ID17" s="9">
        <v>0.59499999999999997</v>
      </c>
      <c r="IE17" s="9">
        <v>0</v>
      </c>
      <c r="IF17" s="9">
        <v>0</v>
      </c>
      <c r="IG17" s="9">
        <v>0</v>
      </c>
      <c r="IH17" s="9">
        <v>310.49599999999998</v>
      </c>
      <c r="II17" s="9">
        <v>125.911</v>
      </c>
      <c r="IJ17" s="9">
        <v>184.584</v>
      </c>
      <c r="IK17" s="9">
        <v>292.12200000000001</v>
      </c>
      <c r="IL17" s="9">
        <v>122.419</v>
      </c>
      <c r="IM17" s="9">
        <v>169.703</v>
      </c>
      <c r="IN17" s="9">
        <v>130.53899999999999</v>
      </c>
      <c r="IO17" s="9">
        <v>54.542000000000002</v>
      </c>
      <c r="IP17" s="9">
        <v>75.997</v>
      </c>
      <c r="IQ17" s="9">
        <v>161.58199999999999</v>
      </c>
    </row>
    <row r="18" spans="1:251">
      <c r="A18" s="10">
        <v>44593</v>
      </c>
      <c r="B18" s="9">
        <v>44.948999999999998</v>
      </c>
      <c r="C18" s="9">
        <v>22.571000000000002</v>
      </c>
      <c r="D18" s="9">
        <v>22.378</v>
      </c>
      <c r="E18" s="9">
        <v>42.213000000000001</v>
      </c>
      <c r="F18" s="9">
        <v>20.373000000000001</v>
      </c>
      <c r="G18" s="9">
        <v>21.84</v>
      </c>
      <c r="H18" s="9">
        <v>15.888</v>
      </c>
      <c r="I18" s="9">
        <v>11.068</v>
      </c>
      <c r="J18" s="9">
        <v>4.82</v>
      </c>
      <c r="K18" s="9">
        <v>26.324000000000002</v>
      </c>
      <c r="L18" s="9">
        <v>9.3049999999999997</v>
      </c>
      <c r="M18" s="9">
        <v>17.02</v>
      </c>
      <c r="N18" s="9">
        <v>2.7360000000000002</v>
      </c>
      <c r="O18" s="9">
        <v>2.198</v>
      </c>
      <c r="P18" s="9">
        <v>0.53800000000000003</v>
      </c>
      <c r="Q18" s="9">
        <v>90.369</v>
      </c>
      <c r="R18" s="9">
        <v>24.326000000000001</v>
      </c>
      <c r="S18" s="9">
        <v>66.043999999999997</v>
      </c>
      <c r="T18" s="9">
        <v>84.043000000000006</v>
      </c>
      <c r="U18" s="9">
        <v>22.414999999999999</v>
      </c>
      <c r="V18" s="9">
        <v>61.628</v>
      </c>
      <c r="W18" s="9">
        <v>35.417999999999999</v>
      </c>
      <c r="X18" s="9">
        <v>11.023</v>
      </c>
      <c r="Y18" s="9">
        <v>24.395</v>
      </c>
      <c r="Z18" s="9">
        <v>48.625</v>
      </c>
      <c r="AA18" s="9">
        <v>11.391999999999999</v>
      </c>
      <c r="AB18" s="9">
        <v>37.232999999999997</v>
      </c>
      <c r="AC18" s="9">
        <v>6.3259999999999996</v>
      </c>
      <c r="AD18" s="9">
        <v>1.911</v>
      </c>
      <c r="AE18" s="9">
        <v>4.415</v>
      </c>
      <c r="AF18" s="9">
        <v>85.192999999999998</v>
      </c>
      <c r="AG18" s="9">
        <v>30.481000000000002</v>
      </c>
      <c r="AH18" s="9">
        <v>54.712000000000003</v>
      </c>
      <c r="AI18" s="9">
        <v>79.713999999999999</v>
      </c>
      <c r="AJ18" s="9">
        <v>29.035</v>
      </c>
      <c r="AK18" s="9">
        <v>50.679000000000002</v>
      </c>
      <c r="AL18" s="9">
        <v>36.476999999999997</v>
      </c>
      <c r="AM18" s="9">
        <v>15.324</v>
      </c>
      <c r="AN18" s="9">
        <v>21.152999999999999</v>
      </c>
      <c r="AO18" s="9">
        <v>43.237000000000002</v>
      </c>
      <c r="AP18" s="9">
        <v>13.711</v>
      </c>
      <c r="AQ18" s="9">
        <v>29.526</v>
      </c>
      <c r="AR18" s="9">
        <v>5.4790000000000001</v>
      </c>
      <c r="AS18" s="9">
        <v>1.446</v>
      </c>
      <c r="AT18" s="9">
        <v>4.0330000000000004</v>
      </c>
      <c r="AU18" s="9">
        <v>25.413</v>
      </c>
      <c r="AV18" s="9">
        <v>13.826000000000001</v>
      </c>
      <c r="AW18" s="9">
        <v>11.587999999999999</v>
      </c>
      <c r="AX18" s="9">
        <v>24.34</v>
      </c>
      <c r="AY18" s="9">
        <v>13.291</v>
      </c>
      <c r="AZ18" s="9">
        <v>11.048999999999999</v>
      </c>
      <c r="BA18" s="9">
        <v>13.117000000000001</v>
      </c>
      <c r="BB18" s="9">
        <v>9.4789999999999992</v>
      </c>
      <c r="BC18" s="9">
        <v>3.637</v>
      </c>
      <c r="BD18" s="9">
        <v>11.223000000000001</v>
      </c>
      <c r="BE18" s="9">
        <v>3.8109999999999999</v>
      </c>
      <c r="BF18" s="9">
        <v>7.4119999999999999</v>
      </c>
      <c r="BG18" s="9">
        <v>1.0740000000000001</v>
      </c>
      <c r="BH18" s="9">
        <v>0.53500000000000003</v>
      </c>
      <c r="BI18" s="9">
        <v>0.53800000000000003</v>
      </c>
      <c r="BJ18" s="9">
        <v>10.025</v>
      </c>
      <c r="BK18" s="9">
        <v>5.133</v>
      </c>
      <c r="BL18" s="9">
        <v>4.8929999999999998</v>
      </c>
      <c r="BM18" s="9">
        <v>8.4570000000000007</v>
      </c>
      <c r="BN18" s="9">
        <v>3.5649999999999999</v>
      </c>
      <c r="BO18" s="9">
        <v>4.8929999999999998</v>
      </c>
      <c r="BP18" s="9">
        <v>4.6859999999999999</v>
      </c>
      <c r="BQ18" s="9">
        <v>2.5880000000000001</v>
      </c>
      <c r="BR18" s="9">
        <v>2.0979999999999999</v>
      </c>
      <c r="BS18" s="9">
        <v>3.7709999999999999</v>
      </c>
      <c r="BT18" s="9">
        <v>0.97699999999999998</v>
      </c>
      <c r="BU18" s="9">
        <v>2.7949999999999999</v>
      </c>
      <c r="BV18" s="9">
        <v>1.5680000000000001</v>
      </c>
      <c r="BW18" s="9">
        <v>1.5680000000000001</v>
      </c>
      <c r="BX18" s="9">
        <v>0</v>
      </c>
      <c r="BY18" s="9">
        <v>17.094000000000001</v>
      </c>
      <c r="BZ18" s="9">
        <v>10.525</v>
      </c>
      <c r="CA18" s="9">
        <v>6.569</v>
      </c>
      <c r="CB18" s="9">
        <v>15.587</v>
      </c>
      <c r="CC18" s="9">
        <v>9.0180000000000007</v>
      </c>
      <c r="CD18" s="9">
        <v>6.569</v>
      </c>
      <c r="CE18" s="9">
        <v>3.3210000000000002</v>
      </c>
      <c r="CF18" s="9">
        <v>2.6789999999999998</v>
      </c>
      <c r="CG18" s="9">
        <v>0.64300000000000002</v>
      </c>
      <c r="CH18" s="9">
        <v>12.266</v>
      </c>
      <c r="CI18" s="9">
        <v>6.34</v>
      </c>
      <c r="CJ18" s="9">
        <v>5.9269999999999996</v>
      </c>
      <c r="CK18" s="9">
        <v>1.506</v>
      </c>
      <c r="CL18" s="9">
        <v>1.506</v>
      </c>
      <c r="CM18" s="9">
        <v>0</v>
      </c>
      <c r="CN18" s="9">
        <v>10.361000000000001</v>
      </c>
      <c r="CO18" s="9">
        <v>3.7919999999999998</v>
      </c>
      <c r="CP18" s="9">
        <v>6.569</v>
      </c>
      <c r="CQ18" s="9">
        <v>9.73</v>
      </c>
      <c r="CR18" s="9">
        <v>3.161</v>
      </c>
      <c r="CS18" s="9">
        <v>6.569</v>
      </c>
      <c r="CT18" s="9">
        <v>2.3460000000000001</v>
      </c>
      <c r="CU18" s="9">
        <v>1.7030000000000001</v>
      </c>
      <c r="CV18" s="9">
        <v>0.64300000000000002</v>
      </c>
      <c r="CW18" s="9">
        <v>7.3840000000000003</v>
      </c>
      <c r="CX18" s="9">
        <v>1.458</v>
      </c>
      <c r="CY18" s="9">
        <v>5.9269999999999996</v>
      </c>
      <c r="CZ18" s="9">
        <v>0.63100000000000001</v>
      </c>
      <c r="DA18" s="9">
        <v>0.63100000000000001</v>
      </c>
      <c r="DB18" s="9">
        <v>0</v>
      </c>
      <c r="DC18" s="9">
        <v>6.7320000000000002</v>
      </c>
      <c r="DD18" s="9">
        <v>6.7320000000000002</v>
      </c>
      <c r="DE18" s="9">
        <v>0</v>
      </c>
      <c r="DF18" s="9">
        <v>5.8570000000000002</v>
      </c>
      <c r="DG18" s="9">
        <v>5.8570000000000002</v>
      </c>
      <c r="DH18" s="9">
        <v>0</v>
      </c>
      <c r="DI18" s="9">
        <v>0.97499999999999998</v>
      </c>
      <c r="DJ18" s="9">
        <v>0.97499999999999998</v>
      </c>
      <c r="DK18" s="9">
        <v>0</v>
      </c>
      <c r="DL18" s="9">
        <v>4.8819999999999997</v>
      </c>
      <c r="DM18" s="9">
        <v>4.8819999999999997</v>
      </c>
      <c r="DN18" s="9">
        <v>0</v>
      </c>
      <c r="DO18" s="9">
        <v>0.875</v>
      </c>
      <c r="DP18" s="9">
        <v>0.875</v>
      </c>
      <c r="DQ18" s="9">
        <v>0</v>
      </c>
      <c r="DR18" s="9">
        <v>8.6509999999999998</v>
      </c>
      <c r="DS18" s="9">
        <v>4.7649999999999997</v>
      </c>
      <c r="DT18" s="9">
        <v>3.8860000000000001</v>
      </c>
      <c r="DU18" s="9">
        <v>8.6509999999999998</v>
      </c>
      <c r="DV18" s="9">
        <v>4.7649999999999997</v>
      </c>
      <c r="DW18" s="9">
        <v>3.8860000000000001</v>
      </c>
      <c r="DX18" s="9">
        <v>2.14</v>
      </c>
      <c r="DY18" s="9">
        <v>1.8979999999999999</v>
      </c>
      <c r="DZ18" s="9">
        <v>0.24299999999999999</v>
      </c>
      <c r="EA18" s="9">
        <v>6.5110000000000001</v>
      </c>
      <c r="EB18" s="9">
        <v>2.867</v>
      </c>
      <c r="EC18" s="9">
        <v>3.6429999999999998</v>
      </c>
      <c r="ED18" s="9">
        <v>0</v>
      </c>
      <c r="EE18" s="9">
        <v>0</v>
      </c>
      <c r="EF18" s="9">
        <v>0</v>
      </c>
      <c r="EG18" s="9">
        <v>3.6139999999999999</v>
      </c>
      <c r="EH18" s="9">
        <v>1.4339999999999999</v>
      </c>
      <c r="EI18" s="9">
        <v>2.1800000000000002</v>
      </c>
      <c r="EJ18" s="9">
        <v>3.6139999999999999</v>
      </c>
      <c r="EK18" s="9">
        <v>1.4339999999999999</v>
      </c>
      <c r="EL18" s="9">
        <v>2.1800000000000002</v>
      </c>
      <c r="EM18" s="9">
        <v>0.4</v>
      </c>
      <c r="EN18" s="9">
        <v>0</v>
      </c>
      <c r="EO18" s="9">
        <v>0.4</v>
      </c>
      <c r="EP18" s="9">
        <v>3.214</v>
      </c>
      <c r="EQ18" s="9">
        <v>1.4339999999999999</v>
      </c>
      <c r="ER18" s="9">
        <v>1.78</v>
      </c>
      <c r="ES18" s="9">
        <v>0</v>
      </c>
      <c r="ET18" s="9">
        <v>0</v>
      </c>
      <c r="EU18" s="9">
        <v>0</v>
      </c>
      <c r="EV18" s="9">
        <v>1.7230000000000001</v>
      </c>
      <c r="EW18" s="9">
        <v>1.609</v>
      </c>
      <c r="EX18" s="9">
        <v>0.114</v>
      </c>
      <c r="EY18" s="9">
        <v>1.7230000000000001</v>
      </c>
      <c r="EZ18" s="9">
        <v>1.609</v>
      </c>
      <c r="FA18" s="9">
        <v>0.114</v>
      </c>
      <c r="FB18" s="9">
        <v>0.28399999999999997</v>
      </c>
      <c r="FC18" s="9">
        <v>0.28399999999999997</v>
      </c>
      <c r="FD18" s="9">
        <v>0</v>
      </c>
      <c r="FE18" s="9">
        <v>1.4390000000000001</v>
      </c>
      <c r="FF18" s="9">
        <v>1.325</v>
      </c>
      <c r="FG18" s="9">
        <v>0.114</v>
      </c>
      <c r="FH18" s="9">
        <v>0</v>
      </c>
      <c r="FI18" s="9">
        <v>0</v>
      </c>
      <c r="FJ18" s="9">
        <v>0</v>
      </c>
      <c r="FK18" s="9">
        <v>3.105</v>
      </c>
      <c r="FL18" s="9">
        <v>2.7160000000000002</v>
      </c>
      <c r="FM18" s="9">
        <v>0.38900000000000001</v>
      </c>
      <c r="FN18" s="9">
        <v>1.599</v>
      </c>
      <c r="FO18" s="9">
        <v>1.21</v>
      </c>
      <c r="FP18" s="9">
        <v>0.38900000000000001</v>
      </c>
      <c r="FQ18" s="9">
        <v>0.497</v>
      </c>
      <c r="FR18" s="9">
        <v>0.497</v>
      </c>
      <c r="FS18" s="9">
        <v>0</v>
      </c>
      <c r="FT18" s="9">
        <v>1.103</v>
      </c>
      <c r="FU18" s="9">
        <v>0.71299999999999997</v>
      </c>
      <c r="FV18" s="9">
        <v>0.38900000000000001</v>
      </c>
      <c r="FW18" s="9">
        <v>1.506</v>
      </c>
      <c r="FX18" s="9">
        <v>1.506</v>
      </c>
      <c r="FY18" s="9">
        <v>0</v>
      </c>
      <c r="FZ18" s="9">
        <v>9.14</v>
      </c>
      <c r="GA18" s="9">
        <v>4.1719999999999997</v>
      </c>
      <c r="GB18" s="9">
        <v>4.9669999999999996</v>
      </c>
      <c r="GC18" s="9">
        <v>9.14</v>
      </c>
      <c r="GD18" s="9">
        <v>4.1719999999999997</v>
      </c>
      <c r="GE18" s="9">
        <v>4.9669999999999996</v>
      </c>
      <c r="GF18" s="9">
        <v>1.351</v>
      </c>
      <c r="GG18" s="9">
        <v>0.95099999999999996</v>
      </c>
      <c r="GH18" s="9">
        <v>0.4</v>
      </c>
      <c r="GI18" s="9">
        <v>7.7889999999999997</v>
      </c>
      <c r="GJ18" s="9">
        <v>3.222</v>
      </c>
      <c r="GK18" s="9">
        <v>4.5670000000000002</v>
      </c>
      <c r="GL18" s="9">
        <v>0</v>
      </c>
      <c r="GM18" s="9">
        <v>0</v>
      </c>
      <c r="GN18" s="9">
        <v>0</v>
      </c>
      <c r="GO18" s="9">
        <v>5.1689999999999996</v>
      </c>
      <c r="GP18" s="9">
        <v>3.5680000000000001</v>
      </c>
      <c r="GQ18" s="9">
        <v>1.6020000000000001</v>
      </c>
      <c r="GR18" s="9">
        <v>5.1689999999999996</v>
      </c>
      <c r="GS18" s="9">
        <v>3.5680000000000001</v>
      </c>
      <c r="GT18" s="9">
        <v>1.6020000000000001</v>
      </c>
      <c r="GU18" s="9">
        <v>1.4059999999999999</v>
      </c>
      <c r="GV18" s="9">
        <v>1.163</v>
      </c>
      <c r="GW18" s="9">
        <v>0.24299999999999999</v>
      </c>
      <c r="GX18" s="9">
        <v>3.7639999999999998</v>
      </c>
      <c r="GY18" s="9">
        <v>2.4049999999999998</v>
      </c>
      <c r="GZ18" s="9">
        <v>1.359</v>
      </c>
      <c r="HA18" s="9">
        <v>0</v>
      </c>
      <c r="HB18" s="9">
        <v>0</v>
      </c>
      <c r="HC18" s="9">
        <v>0</v>
      </c>
      <c r="HD18" s="9">
        <v>1.161</v>
      </c>
      <c r="HE18" s="9">
        <v>1.161</v>
      </c>
      <c r="HF18" s="9">
        <v>0</v>
      </c>
      <c r="HG18" s="9">
        <v>1.161</v>
      </c>
      <c r="HH18" s="9">
        <v>1.161</v>
      </c>
      <c r="HI18" s="9">
        <v>0</v>
      </c>
      <c r="HJ18" s="9">
        <v>0.56499999999999995</v>
      </c>
      <c r="HK18" s="9">
        <v>0.56499999999999995</v>
      </c>
      <c r="HL18" s="9">
        <v>0</v>
      </c>
      <c r="HM18" s="9">
        <v>0.59599999999999997</v>
      </c>
      <c r="HN18" s="9">
        <v>0.59599999999999997</v>
      </c>
      <c r="HO18" s="9">
        <v>0</v>
      </c>
      <c r="HP18" s="9">
        <v>0</v>
      </c>
      <c r="HQ18" s="9">
        <v>0</v>
      </c>
      <c r="HR18" s="9">
        <v>0</v>
      </c>
      <c r="HS18" s="9">
        <v>1.623</v>
      </c>
      <c r="HT18" s="9">
        <v>1.623</v>
      </c>
      <c r="HU18" s="9">
        <v>0</v>
      </c>
      <c r="HV18" s="9">
        <v>0.11700000000000001</v>
      </c>
      <c r="HW18" s="9">
        <v>0.11700000000000001</v>
      </c>
      <c r="HX18" s="9">
        <v>0</v>
      </c>
      <c r="HY18" s="9">
        <v>0</v>
      </c>
      <c r="HZ18" s="9">
        <v>0</v>
      </c>
      <c r="IA18" s="9">
        <v>0</v>
      </c>
      <c r="IB18" s="9">
        <v>0.11700000000000001</v>
      </c>
      <c r="IC18" s="9">
        <v>0.11700000000000001</v>
      </c>
      <c r="ID18" s="9">
        <v>0</v>
      </c>
      <c r="IE18" s="9">
        <v>1.506</v>
      </c>
      <c r="IF18" s="9">
        <v>1.506</v>
      </c>
      <c r="IG18" s="9">
        <v>0</v>
      </c>
      <c r="IH18" s="9">
        <v>249.45599999999999</v>
      </c>
      <c r="II18" s="9">
        <v>108.45699999999999</v>
      </c>
      <c r="IJ18" s="9">
        <v>141</v>
      </c>
      <c r="IK18" s="9">
        <v>230.13300000000001</v>
      </c>
      <c r="IL18" s="9">
        <v>99.468000000000004</v>
      </c>
      <c r="IM18" s="9">
        <v>130.66499999999999</v>
      </c>
      <c r="IN18" s="9">
        <v>97.141000000000005</v>
      </c>
      <c r="IO18" s="9">
        <v>45.017000000000003</v>
      </c>
      <c r="IP18" s="9">
        <v>52.125</v>
      </c>
      <c r="IQ18" s="9">
        <v>132.99199999999999</v>
      </c>
    </row>
    <row r="19" spans="1:251">
      <c r="A19" s="10">
        <v>44958</v>
      </c>
      <c r="B19" s="9">
        <v>43.317</v>
      </c>
      <c r="C19" s="9">
        <v>20.917999999999999</v>
      </c>
      <c r="D19" s="9">
        <v>22.399000000000001</v>
      </c>
      <c r="E19" s="9">
        <v>35.673000000000002</v>
      </c>
      <c r="F19" s="9">
        <v>16.332999999999998</v>
      </c>
      <c r="G19" s="9">
        <v>19.34</v>
      </c>
      <c r="H19" s="9">
        <v>16.065000000000001</v>
      </c>
      <c r="I19" s="9">
        <v>5.7679999999999998</v>
      </c>
      <c r="J19" s="9">
        <v>10.297000000000001</v>
      </c>
      <c r="K19" s="9">
        <v>19.608000000000001</v>
      </c>
      <c r="L19" s="9">
        <v>10.566000000000001</v>
      </c>
      <c r="M19" s="9">
        <v>9.0429999999999993</v>
      </c>
      <c r="N19" s="9">
        <v>7.6440000000000001</v>
      </c>
      <c r="O19" s="9">
        <v>4.585</v>
      </c>
      <c r="P19" s="9">
        <v>3.06</v>
      </c>
      <c r="Q19" s="9">
        <v>93.757000000000005</v>
      </c>
      <c r="R19" s="9">
        <v>25.224</v>
      </c>
      <c r="S19" s="9">
        <v>68.533000000000001</v>
      </c>
      <c r="T19" s="9">
        <v>86.41</v>
      </c>
      <c r="U19" s="9">
        <v>23.056000000000001</v>
      </c>
      <c r="V19" s="9">
        <v>63.353999999999999</v>
      </c>
      <c r="W19" s="9">
        <v>40.090000000000003</v>
      </c>
      <c r="X19" s="9">
        <v>11.143000000000001</v>
      </c>
      <c r="Y19" s="9">
        <v>28.946999999999999</v>
      </c>
      <c r="Z19" s="9">
        <v>46.32</v>
      </c>
      <c r="AA19" s="9">
        <v>11.914</v>
      </c>
      <c r="AB19" s="9">
        <v>34.405999999999999</v>
      </c>
      <c r="AC19" s="9">
        <v>7.3470000000000004</v>
      </c>
      <c r="AD19" s="9">
        <v>2.1680000000000001</v>
      </c>
      <c r="AE19" s="9">
        <v>5.1790000000000003</v>
      </c>
      <c r="AF19" s="9">
        <v>90.251999999999995</v>
      </c>
      <c r="AG19" s="9">
        <v>32.338999999999999</v>
      </c>
      <c r="AH19" s="9">
        <v>57.912999999999997</v>
      </c>
      <c r="AI19" s="9">
        <v>82.97</v>
      </c>
      <c r="AJ19" s="9">
        <v>29.568000000000001</v>
      </c>
      <c r="AK19" s="9">
        <v>53.402000000000001</v>
      </c>
      <c r="AL19" s="9">
        <v>35.558</v>
      </c>
      <c r="AM19" s="9">
        <v>9.9290000000000003</v>
      </c>
      <c r="AN19" s="9">
        <v>25.628</v>
      </c>
      <c r="AO19" s="9">
        <v>47.411999999999999</v>
      </c>
      <c r="AP19" s="9">
        <v>19.638999999999999</v>
      </c>
      <c r="AQ19" s="9">
        <v>27.773</v>
      </c>
      <c r="AR19" s="9">
        <v>7.282</v>
      </c>
      <c r="AS19" s="9">
        <v>2.7709999999999999</v>
      </c>
      <c r="AT19" s="9">
        <v>4.5110000000000001</v>
      </c>
      <c r="AU19" s="9">
        <v>20.552</v>
      </c>
      <c r="AV19" s="9">
        <v>11.679</v>
      </c>
      <c r="AW19" s="9">
        <v>8.8729999999999993</v>
      </c>
      <c r="AX19" s="9">
        <v>19.216000000000001</v>
      </c>
      <c r="AY19" s="9">
        <v>11.007999999999999</v>
      </c>
      <c r="AZ19" s="9">
        <v>8.2080000000000002</v>
      </c>
      <c r="BA19" s="9">
        <v>11.574999999999999</v>
      </c>
      <c r="BB19" s="9">
        <v>6.6440000000000001</v>
      </c>
      <c r="BC19" s="9">
        <v>4.931</v>
      </c>
      <c r="BD19" s="9">
        <v>7.641</v>
      </c>
      <c r="BE19" s="9">
        <v>4.3639999999999999</v>
      </c>
      <c r="BF19" s="9">
        <v>3.2770000000000001</v>
      </c>
      <c r="BG19" s="9">
        <v>1.3360000000000001</v>
      </c>
      <c r="BH19" s="9">
        <v>0.67100000000000004</v>
      </c>
      <c r="BI19" s="9">
        <v>0.66500000000000004</v>
      </c>
      <c r="BJ19" s="9">
        <v>5.6539999999999999</v>
      </c>
      <c r="BK19" s="9">
        <v>2.9529999999999998</v>
      </c>
      <c r="BL19" s="9">
        <v>2.7</v>
      </c>
      <c r="BM19" s="9">
        <v>3.9940000000000002</v>
      </c>
      <c r="BN19" s="9">
        <v>1.2929999999999999</v>
      </c>
      <c r="BO19" s="9">
        <v>2.7</v>
      </c>
      <c r="BP19" s="9">
        <v>3.1709999999999998</v>
      </c>
      <c r="BQ19" s="9">
        <v>0.57799999999999996</v>
      </c>
      <c r="BR19" s="9">
        <v>2.593</v>
      </c>
      <c r="BS19" s="9">
        <v>0.82299999999999995</v>
      </c>
      <c r="BT19" s="9">
        <v>0.71499999999999997</v>
      </c>
      <c r="BU19" s="9">
        <v>0.108</v>
      </c>
      <c r="BV19" s="9">
        <v>1.66</v>
      </c>
      <c r="BW19" s="9">
        <v>1.66</v>
      </c>
      <c r="BX19" s="9">
        <v>0</v>
      </c>
      <c r="BY19" s="9">
        <v>36.65</v>
      </c>
      <c r="BZ19" s="9">
        <v>19.619</v>
      </c>
      <c r="CA19" s="9">
        <v>17.030999999999999</v>
      </c>
      <c r="CB19" s="9">
        <v>35.250999999999998</v>
      </c>
      <c r="CC19" s="9">
        <v>19.619</v>
      </c>
      <c r="CD19" s="9">
        <v>15.631</v>
      </c>
      <c r="CE19" s="9">
        <v>13.664</v>
      </c>
      <c r="CF19" s="9">
        <v>5.8179999999999996</v>
      </c>
      <c r="CG19" s="9">
        <v>7.8460000000000001</v>
      </c>
      <c r="CH19" s="9">
        <v>21.585999999999999</v>
      </c>
      <c r="CI19" s="9">
        <v>13.801</v>
      </c>
      <c r="CJ19" s="9">
        <v>7.7859999999999996</v>
      </c>
      <c r="CK19" s="9">
        <v>1.399</v>
      </c>
      <c r="CL19" s="9">
        <v>0</v>
      </c>
      <c r="CM19" s="9">
        <v>1.399</v>
      </c>
      <c r="CN19" s="9">
        <v>22.263999999999999</v>
      </c>
      <c r="CO19" s="9">
        <v>11.032999999999999</v>
      </c>
      <c r="CP19" s="9">
        <v>11.231</v>
      </c>
      <c r="CQ19" s="9">
        <v>21.776</v>
      </c>
      <c r="CR19" s="9">
        <v>11.032999999999999</v>
      </c>
      <c r="CS19" s="9">
        <v>10.743</v>
      </c>
      <c r="CT19" s="9">
        <v>8.8249999999999993</v>
      </c>
      <c r="CU19" s="9">
        <v>2.95</v>
      </c>
      <c r="CV19" s="9">
        <v>5.875</v>
      </c>
      <c r="CW19" s="9">
        <v>12.951000000000001</v>
      </c>
      <c r="CX19" s="9">
        <v>8.0830000000000002</v>
      </c>
      <c r="CY19" s="9">
        <v>4.8680000000000003</v>
      </c>
      <c r="CZ19" s="9">
        <v>0.48799999999999999</v>
      </c>
      <c r="DA19" s="9">
        <v>0</v>
      </c>
      <c r="DB19" s="9">
        <v>0.48799999999999999</v>
      </c>
      <c r="DC19" s="9">
        <v>14.385999999999999</v>
      </c>
      <c r="DD19" s="9">
        <v>8.5860000000000003</v>
      </c>
      <c r="DE19" s="9">
        <v>5.8</v>
      </c>
      <c r="DF19" s="9">
        <v>13.475</v>
      </c>
      <c r="DG19" s="9">
        <v>8.5860000000000003</v>
      </c>
      <c r="DH19" s="9">
        <v>4.8890000000000002</v>
      </c>
      <c r="DI19" s="9">
        <v>4.8390000000000004</v>
      </c>
      <c r="DJ19" s="9">
        <v>2.8679999999999999</v>
      </c>
      <c r="DK19" s="9">
        <v>1.9710000000000001</v>
      </c>
      <c r="DL19" s="9">
        <v>8.6349999999999998</v>
      </c>
      <c r="DM19" s="9">
        <v>5.7169999999999996</v>
      </c>
      <c r="DN19" s="9">
        <v>2.9180000000000001</v>
      </c>
      <c r="DO19" s="9">
        <v>0.91100000000000003</v>
      </c>
      <c r="DP19" s="9">
        <v>0</v>
      </c>
      <c r="DQ19" s="9">
        <v>0.91100000000000003</v>
      </c>
      <c r="DR19" s="9">
        <v>22.591000000000001</v>
      </c>
      <c r="DS19" s="9">
        <v>10.468999999999999</v>
      </c>
      <c r="DT19" s="9">
        <v>12.122</v>
      </c>
      <c r="DU19" s="9">
        <v>21.324000000000002</v>
      </c>
      <c r="DV19" s="9">
        <v>10.468999999999999</v>
      </c>
      <c r="DW19" s="9">
        <v>10.856</v>
      </c>
      <c r="DX19" s="9">
        <v>6.62</v>
      </c>
      <c r="DY19" s="9">
        <v>1.5960000000000001</v>
      </c>
      <c r="DZ19" s="9">
        <v>5.024</v>
      </c>
      <c r="EA19" s="9">
        <v>14.704000000000001</v>
      </c>
      <c r="EB19" s="9">
        <v>8.8729999999999993</v>
      </c>
      <c r="EC19" s="9">
        <v>5.8319999999999999</v>
      </c>
      <c r="ED19" s="9">
        <v>1.266</v>
      </c>
      <c r="EE19" s="9">
        <v>0</v>
      </c>
      <c r="EF19" s="9">
        <v>1.266</v>
      </c>
      <c r="EG19" s="9">
        <v>6.88</v>
      </c>
      <c r="EH19" s="9">
        <v>4.57</v>
      </c>
      <c r="EI19" s="9">
        <v>2.31</v>
      </c>
      <c r="EJ19" s="9">
        <v>6.88</v>
      </c>
      <c r="EK19" s="9">
        <v>4.57</v>
      </c>
      <c r="EL19" s="9">
        <v>2.31</v>
      </c>
      <c r="EM19" s="9">
        <v>3.4569999999999999</v>
      </c>
      <c r="EN19" s="9">
        <v>1.7370000000000001</v>
      </c>
      <c r="EO19" s="9">
        <v>1.72</v>
      </c>
      <c r="EP19" s="9">
        <v>3.423</v>
      </c>
      <c r="EQ19" s="9">
        <v>2.8319999999999999</v>
      </c>
      <c r="ER19" s="9">
        <v>0.59099999999999997</v>
      </c>
      <c r="ES19" s="9">
        <v>0</v>
      </c>
      <c r="ET19" s="9">
        <v>0</v>
      </c>
      <c r="EU19" s="9">
        <v>0</v>
      </c>
      <c r="EV19" s="9">
        <v>1.6970000000000001</v>
      </c>
      <c r="EW19" s="9">
        <v>0.91900000000000004</v>
      </c>
      <c r="EX19" s="9">
        <v>0.77800000000000002</v>
      </c>
      <c r="EY19" s="9">
        <v>1.6970000000000001</v>
      </c>
      <c r="EZ19" s="9">
        <v>0.91900000000000004</v>
      </c>
      <c r="FA19" s="9">
        <v>0.77800000000000002</v>
      </c>
      <c r="FB19" s="9">
        <v>1.5589999999999999</v>
      </c>
      <c r="FC19" s="9">
        <v>0.91900000000000004</v>
      </c>
      <c r="FD19" s="9">
        <v>0.64</v>
      </c>
      <c r="FE19" s="9">
        <v>0.13900000000000001</v>
      </c>
      <c r="FF19" s="9">
        <v>0</v>
      </c>
      <c r="FG19" s="9">
        <v>0.13900000000000001</v>
      </c>
      <c r="FH19" s="9">
        <v>0</v>
      </c>
      <c r="FI19" s="9">
        <v>0</v>
      </c>
      <c r="FJ19" s="9">
        <v>0</v>
      </c>
      <c r="FK19" s="9">
        <v>5.4820000000000002</v>
      </c>
      <c r="FL19" s="9">
        <v>3.6619999999999999</v>
      </c>
      <c r="FM19" s="9">
        <v>1.82</v>
      </c>
      <c r="FN19" s="9">
        <v>5.3490000000000002</v>
      </c>
      <c r="FO19" s="9">
        <v>3.6619999999999999</v>
      </c>
      <c r="FP19" s="9">
        <v>1.6870000000000001</v>
      </c>
      <c r="FQ19" s="9">
        <v>2.028</v>
      </c>
      <c r="FR19" s="9">
        <v>1.5660000000000001</v>
      </c>
      <c r="FS19" s="9">
        <v>0.46200000000000002</v>
      </c>
      <c r="FT19" s="9">
        <v>3.3210000000000002</v>
      </c>
      <c r="FU19" s="9">
        <v>2.0960000000000001</v>
      </c>
      <c r="FV19" s="9">
        <v>1.2250000000000001</v>
      </c>
      <c r="FW19" s="9">
        <v>0.13300000000000001</v>
      </c>
      <c r="FX19" s="9">
        <v>0</v>
      </c>
      <c r="FY19" s="9">
        <v>0.13300000000000001</v>
      </c>
      <c r="FZ19" s="9">
        <v>12.775</v>
      </c>
      <c r="GA19" s="9">
        <v>6.5</v>
      </c>
      <c r="GB19" s="9">
        <v>6.2750000000000004</v>
      </c>
      <c r="GC19" s="9">
        <v>12.288</v>
      </c>
      <c r="GD19" s="9">
        <v>6.5</v>
      </c>
      <c r="GE19" s="9">
        <v>5.7880000000000003</v>
      </c>
      <c r="GF19" s="9">
        <v>2.867</v>
      </c>
      <c r="GG19" s="9">
        <v>1.351</v>
      </c>
      <c r="GH19" s="9">
        <v>1.516</v>
      </c>
      <c r="GI19" s="9">
        <v>9.42</v>
      </c>
      <c r="GJ19" s="9">
        <v>5.149</v>
      </c>
      <c r="GK19" s="9">
        <v>4.2720000000000002</v>
      </c>
      <c r="GL19" s="9">
        <v>0.48799999999999999</v>
      </c>
      <c r="GM19" s="9">
        <v>0</v>
      </c>
      <c r="GN19" s="9">
        <v>0.48799999999999999</v>
      </c>
      <c r="GO19" s="9">
        <v>18.652999999999999</v>
      </c>
      <c r="GP19" s="9">
        <v>9.4369999999999994</v>
      </c>
      <c r="GQ19" s="9">
        <v>9.2149999999999999</v>
      </c>
      <c r="GR19" s="9">
        <v>17.873999999999999</v>
      </c>
      <c r="GS19" s="9">
        <v>9.4369999999999994</v>
      </c>
      <c r="GT19" s="9">
        <v>8.4369999999999994</v>
      </c>
      <c r="GU19" s="9">
        <v>7.8680000000000003</v>
      </c>
      <c r="GV19" s="9">
        <v>2.1779999999999999</v>
      </c>
      <c r="GW19" s="9">
        <v>5.69</v>
      </c>
      <c r="GX19" s="9">
        <v>10.006</v>
      </c>
      <c r="GY19" s="9">
        <v>7.26</v>
      </c>
      <c r="GZ19" s="9">
        <v>2.7469999999999999</v>
      </c>
      <c r="HA19" s="9">
        <v>0.77800000000000002</v>
      </c>
      <c r="HB19" s="9">
        <v>0</v>
      </c>
      <c r="HC19" s="9">
        <v>0.77800000000000002</v>
      </c>
      <c r="HD19" s="9">
        <v>4.601</v>
      </c>
      <c r="HE19" s="9">
        <v>3.194</v>
      </c>
      <c r="HF19" s="9">
        <v>1.407</v>
      </c>
      <c r="HG19" s="9">
        <v>4.601</v>
      </c>
      <c r="HH19" s="9">
        <v>3.194</v>
      </c>
      <c r="HI19" s="9">
        <v>1.407</v>
      </c>
      <c r="HJ19" s="9">
        <v>2.4420000000000002</v>
      </c>
      <c r="HK19" s="9">
        <v>1.802</v>
      </c>
      <c r="HL19" s="9">
        <v>0.64</v>
      </c>
      <c r="HM19" s="9">
        <v>2.16</v>
      </c>
      <c r="HN19" s="9">
        <v>1.3919999999999999</v>
      </c>
      <c r="HO19" s="9">
        <v>0.76700000000000002</v>
      </c>
      <c r="HP19" s="9">
        <v>0</v>
      </c>
      <c r="HQ19" s="9">
        <v>0</v>
      </c>
      <c r="HR19" s="9">
        <v>0</v>
      </c>
      <c r="HS19" s="9">
        <v>0.621</v>
      </c>
      <c r="HT19" s="9">
        <v>0.48799999999999999</v>
      </c>
      <c r="HU19" s="9">
        <v>0.13300000000000001</v>
      </c>
      <c r="HV19" s="9">
        <v>0.48799999999999999</v>
      </c>
      <c r="HW19" s="9">
        <v>0.48799999999999999</v>
      </c>
      <c r="HX19" s="9">
        <v>0</v>
      </c>
      <c r="HY19" s="9">
        <v>0.48799999999999999</v>
      </c>
      <c r="HZ19" s="9">
        <v>0.48799999999999999</v>
      </c>
      <c r="IA19" s="9">
        <v>0</v>
      </c>
      <c r="IB19" s="9">
        <v>0</v>
      </c>
      <c r="IC19" s="9">
        <v>0</v>
      </c>
      <c r="ID19" s="9">
        <v>0</v>
      </c>
      <c r="IE19" s="9">
        <v>0.13300000000000001</v>
      </c>
      <c r="IF19" s="9">
        <v>0</v>
      </c>
      <c r="IG19" s="9">
        <v>0.13300000000000001</v>
      </c>
      <c r="IH19" s="9">
        <v>261.29899999999998</v>
      </c>
      <c r="II19" s="9">
        <v>109.285</v>
      </c>
      <c r="IJ19" s="9">
        <v>152.01499999999999</v>
      </c>
      <c r="IK19" s="9">
        <v>238.30500000000001</v>
      </c>
      <c r="IL19" s="9">
        <v>100.619</v>
      </c>
      <c r="IM19" s="9">
        <v>137.68600000000001</v>
      </c>
      <c r="IN19" s="9">
        <v>123.128</v>
      </c>
      <c r="IO19" s="9">
        <v>48.543999999999997</v>
      </c>
      <c r="IP19" s="9">
        <v>74.582999999999998</v>
      </c>
      <c r="IQ19" s="9">
        <v>115.17700000000001</v>
      </c>
    </row>
    <row r="20" spans="1:251">
      <c r="A20" s="10">
        <v>45323</v>
      </c>
      <c r="B20" s="9">
        <v>44.689</v>
      </c>
      <c r="C20" s="9">
        <v>26.266999999999999</v>
      </c>
      <c r="D20" s="9">
        <v>18.422000000000001</v>
      </c>
      <c r="E20" s="9">
        <v>39.619999999999997</v>
      </c>
      <c r="F20" s="9">
        <v>23.63</v>
      </c>
      <c r="G20" s="9">
        <v>15.99</v>
      </c>
      <c r="H20" s="9">
        <v>20.867000000000001</v>
      </c>
      <c r="I20" s="9">
        <v>14.597</v>
      </c>
      <c r="J20" s="9">
        <v>6.27</v>
      </c>
      <c r="K20" s="9">
        <v>18.753</v>
      </c>
      <c r="L20" s="9">
        <v>9.0340000000000007</v>
      </c>
      <c r="M20" s="9">
        <v>9.7200000000000006</v>
      </c>
      <c r="N20" s="9">
        <v>5.069</v>
      </c>
      <c r="O20" s="9">
        <v>2.637</v>
      </c>
      <c r="P20" s="9">
        <v>2.4319999999999999</v>
      </c>
      <c r="Q20" s="9">
        <v>87.352999999999994</v>
      </c>
      <c r="R20" s="9">
        <v>23.030999999999999</v>
      </c>
      <c r="S20" s="9">
        <v>64.322000000000003</v>
      </c>
      <c r="T20" s="9">
        <v>81.528000000000006</v>
      </c>
      <c r="U20" s="9">
        <v>21.407</v>
      </c>
      <c r="V20" s="9">
        <v>60.121000000000002</v>
      </c>
      <c r="W20" s="9">
        <v>36.779000000000003</v>
      </c>
      <c r="X20" s="9">
        <v>13.067</v>
      </c>
      <c r="Y20" s="9">
        <v>23.712</v>
      </c>
      <c r="Z20" s="9">
        <v>44.749000000000002</v>
      </c>
      <c r="AA20" s="9">
        <v>8.34</v>
      </c>
      <c r="AB20" s="9">
        <v>36.408999999999999</v>
      </c>
      <c r="AC20" s="9">
        <v>5.8239999999999998</v>
      </c>
      <c r="AD20" s="9">
        <v>1.6240000000000001</v>
      </c>
      <c r="AE20" s="9">
        <v>4.2009999999999996</v>
      </c>
      <c r="AF20" s="9">
        <v>89.233999999999995</v>
      </c>
      <c r="AG20" s="9">
        <v>30.437999999999999</v>
      </c>
      <c r="AH20" s="9">
        <v>58.796999999999997</v>
      </c>
      <c r="AI20" s="9">
        <v>80.468000000000004</v>
      </c>
      <c r="AJ20" s="9">
        <v>27.83</v>
      </c>
      <c r="AK20" s="9">
        <v>52.637999999999998</v>
      </c>
      <c r="AL20" s="9">
        <v>38.610999999999997</v>
      </c>
      <c r="AM20" s="9">
        <v>15.932</v>
      </c>
      <c r="AN20" s="9">
        <v>22.678999999999998</v>
      </c>
      <c r="AO20" s="9">
        <v>41.857999999999997</v>
      </c>
      <c r="AP20" s="9">
        <v>11.898</v>
      </c>
      <c r="AQ20" s="9">
        <v>29.96</v>
      </c>
      <c r="AR20" s="9">
        <v>8.766</v>
      </c>
      <c r="AS20" s="9">
        <v>2.6080000000000001</v>
      </c>
      <c r="AT20" s="9">
        <v>6.1580000000000004</v>
      </c>
      <c r="AU20" s="9">
        <v>25.978000000000002</v>
      </c>
      <c r="AV20" s="9">
        <v>10.843999999999999</v>
      </c>
      <c r="AW20" s="9">
        <v>15.135</v>
      </c>
      <c r="AX20" s="9">
        <v>24.021000000000001</v>
      </c>
      <c r="AY20" s="9">
        <v>9.1989999999999998</v>
      </c>
      <c r="AZ20" s="9">
        <v>14.823</v>
      </c>
      <c r="BA20" s="9">
        <v>14.45</v>
      </c>
      <c r="BB20" s="9">
        <v>5.64</v>
      </c>
      <c r="BC20" s="9">
        <v>8.81</v>
      </c>
      <c r="BD20" s="9">
        <v>9.5709999999999997</v>
      </c>
      <c r="BE20" s="9">
        <v>3.5590000000000002</v>
      </c>
      <c r="BF20" s="9">
        <v>6.0119999999999996</v>
      </c>
      <c r="BG20" s="9">
        <v>1.9570000000000001</v>
      </c>
      <c r="BH20" s="9">
        <v>1.645</v>
      </c>
      <c r="BI20" s="9">
        <v>0.312</v>
      </c>
      <c r="BJ20" s="9">
        <v>8.5210000000000008</v>
      </c>
      <c r="BK20" s="9">
        <v>6.5149999999999997</v>
      </c>
      <c r="BL20" s="9">
        <v>2.0059999999999998</v>
      </c>
      <c r="BM20" s="9">
        <v>8.0809999999999995</v>
      </c>
      <c r="BN20" s="9">
        <v>6.5149999999999997</v>
      </c>
      <c r="BO20" s="9">
        <v>1.5660000000000001</v>
      </c>
      <c r="BP20" s="9">
        <v>6.399</v>
      </c>
      <c r="BQ20" s="9">
        <v>4.8330000000000002</v>
      </c>
      <c r="BR20" s="9">
        <v>1.5660000000000001</v>
      </c>
      <c r="BS20" s="9">
        <v>1.6819999999999999</v>
      </c>
      <c r="BT20" s="9">
        <v>1.6819999999999999</v>
      </c>
      <c r="BU20" s="9">
        <v>0</v>
      </c>
      <c r="BV20" s="9">
        <v>0.44</v>
      </c>
      <c r="BW20" s="9">
        <v>0</v>
      </c>
      <c r="BX20" s="9">
        <v>0.44</v>
      </c>
      <c r="BY20" s="9">
        <v>40.44</v>
      </c>
      <c r="BZ20" s="9">
        <v>25.402999999999999</v>
      </c>
      <c r="CA20" s="9">
        <v>15.037000000000001</v>
      </c>
      <c r="CB20" s="9">
        <v>36.698999999999998</v>
      </c>
      <c r="CC20" s="9">
        <v>21.661999999999999</v>
      </c>
      <c r="CD20" s="9">
        <v>15.037000000000001</v>
      </c>
      <c r="CE20" s="9">
        <v>9.0250000000000004</v>
      </c>
      <c r="CF20" s="9">
        <v>6.3949999999999996</v>
      </c>
      <c r="CG20" s="9">
        <v>2.63</v>
      </c>
      <c r="CH20" s="9">
        <v>27.673999999999999</v>
      </c>
      <c r="CI20" s="9">
        <v>15.266999999999999</v>
      </c>
      <c r="CJ20" s="9">
        <v>12.407999999999999</v>
      </c>
      <c r="CK20" s="9">
        <v>3.7410000000000001</v>
      </c>
      <c r="CL20" s="9">
        <v>3.7410000000000001</v>
      </c>
      <c r="CM20" s="9">
        <v>0</v>
      </c>
      <c r="CN20" s="9">
        <v>22.135000000000002</v>
      </c>
      <c r="CO20" s="9">
        <v>11.965</v>
      </c>
      <c r="CP20" s="9">
        <v>10.17</v>
      </c>
      <c r="CQ20" s="9">
        <v>20.047999999999998</v>
      </c>
      <c r="CR20" s="9">
        <v>9.8780000000000001</v>
      </c>
      <c r="CS20" s="9">
        <v>10.17</v>
      </c>
      <c r="CT20" s="9">
        <v>3.4430000000000001</v>
      </c>
      <c r="CU20" s="9">
        <v>2.577</v>
      </c>
      <c r="CV20" s="9">
        <v>0.86599999999999999</v>
      </c>
      <c r="CW20" s="9">
        <v>16.605</v>
      </c>
      <c r="CX20" s="9">
        <v>7.3010000000000002</v>
      </c>
      <c r="CY20" s="9">
        <v>9.3040000000000003</v>
      </c>
      <c r="CZ20" s="9">
        <v>2.0870000000000002</v>
      </c>
      <c r="DA20" s="9">
        <v>2.0870000000000002</v>
      </c>
      <c r="DB20" s="9">
        <v>0</v>
      </c>
      <c r="DC20" s="9">
        <v>18.305</v>
      </c>
      <c r="DD20" s="9">
        <v>13.438000000000001</v>
      </c>
      <c r="DE20" s="9">
        <v>4.867</v>
      </c>
      <c r="DF20" s="9">
        <v>16.651</v>
      </c>
      <c r="DG20" s="9">
        <v>11.784000000000001</v>
      </c>
      <c r="DH20" s="9">
        <v>4.867</v>
      </c>
      <c r="DI20" s="9">
        <v>5.5819999999999999</v>
      </c>
      <c r="DJ20" s="9">
        <v>3.819</v>
      </c>
      <c r="DK20" s="9">
        <v>1.764</v>
      </c>
      <c r="DL20" s="9">
        <v>11.069000000000001</v>
      </c>
      <c r="DM20" s="9">
        <v>7.9660000000000002</v>
      </c>
      <c r="DN20" s="9">
        <v>3.1030000000000002</v>
      </c>
      <c r="DO20" s="9">
        <v>1.6539999999999999</v>
      </c>
      <c r="DP20" s="9">
        <v>1.6539999999999999</v>
      </c>
      <c r="DQ20" s="9">
        <v>0</v>
      </c>
      <c r="DR20" s="9">
        <v>23.593</v>
      </c>
      <c r="DS20" s="9">
        <v>14.992000000000001</v>
      </c>
      <c r="DT20" s="9">
        <v>8.6010000000000009</v>
      </c>
      <c r="DU20" s="9">
        <v>21.582999999999998</v>
      </c>
      <c r="DV20" s="9">
        <v>12.983000000000001</v>
      </c>
      <c r="DW20" s="9">
        <v>8.6010000000000009</v>
      </c>
      <c r="DX20" s="9">
        <v>5.8680000000000003</v>
      </c>
      <c r="DY20" s="9">
        <v>3.238</v>
      </c>
      <c r="DZ20" s="9">
        <v>2.63</v>
      </c>
      <c r="EA20" s="9">
        <v>15.715</v>
      </c>
      <c r="EB20" s="9">
        <v>9.7439999999999998</v>
      </c>
      <c r="EC20" s="9">
        <v>5.9710000000000001</v>
      </c>
      <c r="ED20" s="9">
        <v>2.0089999999999999</v>
      </c>
      <c r="EE20" s="9">
        <v>2.0089999999999999</v>
      </c>
      <c r="EF20" s="9">
        <v>0</v>
      </c>
      <c r="EG20" s="9">
        <v>4.4320000000000004</v>
      </c>
      <c r="EH20" s="9">
        <v>2.4809999999999999</v>
      </c>
      <c r="EI20" s="9">
        <v>1.9510000000000001</v>
      </c>
      <c r="EJ20" s="9">
        <v>4.4320000000000004</v>
      </c>
      <c r="EK20" s="9">
        <v>2.4809999999999999</v>
      </c>
      <c r="EL20" s="9">
        <v>1.9510000000000001</v>
      </c>
      <c r="EM20" s="9">
        <v>1.361</v>
      </c>
      <c r="EN20" s="9">
        <v>1.361</v>
      </c>
      <c r="EO20" s="9">
        <v>0</v>
      </c>
      <c r="EP20" s="9">
        <v>3.0710000000000002</v>
      </c>
      <c r="EQ20" s="9">
        <v>1.1200000000000001</v>
      </c>
      <c r="ER20" s="9">
        <v>1.9510000000000001</v>
      </c>
      <c r="ES20" s="9">
        <v>0</v>
      </c>
      <c r="ET20" s="9">
        <v>0</v>
      </c>
      <c r="EU20" s="9">
        <v>0</v>
      </c>
      <c r="EV20" s="9">
        <v>6.5759999999999996</v>
      </c>
      <c r="EW20" s="9">
        <v>3.8180000000000001</v>
      </c>
      <c r="EX20" s="9">
        <v>2.758</v>
      </c>
      <c r="EY20" s="9">
        <v>5.21</v>
      </c>
      <c r="EZ20" s="9">
        <v>2.452</v>
      </c>
      <c r="FA20" s="9">
        <v>2.758</v>
      </c>
      <c r="FB20" s="9">
        <v>6.0999999999999999E-2</v>
      </c>
      <c r="FC20" s="9">
        <v>6.0999999999999999E-2</v>
      </c>
      <c r="FD20" s="9">
        <v>0</v>
      </c>
      <c r="FE20" s="9">
        <v>5.149</v>
      </c>
      <c r="FF20" s="9">
        <v>2.3919999999999999</v>
      </c>
      <c r="FG20" s="9">
        <v>2.758</v>
      </c>
      <c r="FH20" s="9">
        <v>1.3660000000000001</v>
      </c>
      <c r="FI20" s="9">
        <v>1.3660000000000001</v>
      </c>
      <c r="FJ20" s="9">
        <v>0</v>
      </c>
      <c r="FK20" s="9">
        <v>5.84</v>
      </c>
      <c r="FL20" s="9">
        <v>4.1120000000000001</v>
      </c>
      <c r="FM20" s="9">
        <v>1.728</v>
      </c>
      <c r="FN20" s="9">
        <v>5.4740000000000002</v>
      </c>
      <c r="FO20" s="9">
        <v>3.746</v>
      </c>
      <c r="FP20" s="9">
        <v>1.728</v>
      </c>
      <c r="FQ20" s="9">
        <v>1.7350000000000001</v>
      </c>
      <c r="FR20" s="9">
        <v>1.7350000000000001</v>
      </c>
      <c r="FS20" s="9">
        <v>0</v>
      </c>
      <c r="FT20" s="9">
        <v>3.7389999999999999</v>
      </c>
      <c r="FU20" s="9">
        <v>2.0110000000000001</v>
      </c>
      <c r="FV20" s="9">
        <v>1.728</v>
      </c>
      <c r="FW20" s="9">
        <v>0.36599999999999999</v>
      </c>
      <c r="FX20" s="9">
        <v>0.36599999999999999</v>
      </c>
      <c r="FY20" s="9">
        <v>0</v>
      </c>
      <c r="FZ20" s="9">
        <v>17.613</v>
      </c>
      <c r="GA20" s="9">
        <v>10.585000000000001</v>
      </c>
      <c r="GB20" s="9">
        <v>7.0279999999999996</v>
      </c>
      <c r="GC20" s="9">
        <v>15.978</v>
      </c>
      <c r="GD20" s="9">
        <v>8.9499999999999993</v>
      </c>
      <c r="GE20" s="9">
        <v>7.0279999999999996</v>
      </c>
      <c r="GF20" s="9">
        <v>4.3280000000000003</v>
      </c>
      <c r="GG20" s="9">
        <v>2.121</v>
      </c>
      <c r="GH20" s="9">
        <v>2.2069999999999999</v>
      </c>
      <c r="GI20" s="9">
        <v>11.65</v>
      </c>
      <c r="GJ20" s="9">
        <v>6.8289999999999997</v>
      </c>
      <c r="GK20" s="9">
        <v>4.8209999999999997</v>
      </c>
      <c r="GL20" s="9">
        <v>1.635</v>
      </c>
      <c r="GM20" s="9">
        <v>1.635</v>
      </c>
      <c r="GN20" s="9">
        <v>0</v>
      </c>
      <c r="GO20" s="9">
        <v>16.419</v>
      </c>
      <c r="GP20" s="9">
        <v>10.065</v>
      </c>
      <c r="GQ20" s="9">
        <v>6.3540000000000001</v>
      </c>
      <c r="GR20" s="9">
        <v>14.679</v>
      </c>
      <c r="GS20" s="9">
        <v>8.3249999999999993</v>
      </c>
      <c r="GT20" s="9">
        <v>6.3540000000000001</v>
      </c>
      <c r="GU20" s="9">
        <v>2.7290000000000001</v>
      </c>
      <c r="GV20" s="9">
        <v>2.306</v>
      </c>
      <c r="GW20" s="9">
        <v>0.42299999999999999</v>
      </c>
      <c r="GX20" s="9">
        <v>11.95</v>
      </c>
      <c r="GY20" s="9">
        <v>6.0190000000000001</v>
      </c>
      <c r="GZ20" s="9">
        <v>5.931</v>
      </c>
      <c r="HA20" s="9">
        <v>1.74</v>
      </c>
      <c r="HB20" s="9">
        <v>1.74</v>
      </c>
      <c r="HC20" s="9">
        <v>0</v>
      </c>
      <c r="HD20" s="9">
        <v>5.0860000000000003</v>
      </c>
      <c r="HE20" s="9">
        <v>3.891</v>
      </c>
      <c r="HF20" s="9">
        <v>1.1950000000000001</v>
      </c>
      <c r="HG20" s="9">
        <v>4.72</v>
      </c>
      <c r="HH20" s="9">
        <v>3.5249999999999999</v>
      </c>
      <c r="HI20" s="9">
        <v>1.1950000000000001</v>
      </c>
      <c r="HJ20" s="9">
        <v>1.968</v>
      </c>
      <c r="HK20" s="9">
        <v>1.968</v>
      </c>
      <c r="HL20" s="9">
        <v>0</v>
      </c>
      <c r="HM20" s="9">
        <v>2.7530000000000001</v>
      </c>
      <c r="HN20" s="9">
        <v>1.5580000000000001</v>
      </c>
      <c r="HO20" s="9">
        <v>1.1950000000000001</v>
      </c>
      <c r="HP20" s="9">
        <v>0.36599999999999999</v>
      </c>
      <c r="HQ20" s="9">
        <v>0.36599999999999999</v>
      </c>
      <c r="HR20" s="9">
        <v>0</v>
      </c>
      <c r="HS20" s="9">
        <v>1.3220000000000001</v>
      </c>
      <c r="HT20" s="9">
        <v>0.86199999999999999</v>
      </c>
      <c r="HU20" s="9">
        <v>0.46100000000000002</v>
      </c>
      <c r="HV20" s="9">
        <v>1.3220000000000001</v>
      </c>
      <c r="HW20" s="9">
        <v>0.86199999999999999</v>
      </c>
      <c r="HX20" s="9">
        <v>0.46100000000000002</v>
      </c>
      <c r="HY20" s="9">
        <v>0</v>
      </c>
      <c r="HZ20" s="9">
        <v>0</v>
      </c>
      <c r="IA20" s="9">
        <v>0</v>
      </c>
      <c r="IB20" s="9">
        <v>1.3220000000000001</v>
      </c>
      <c r="IC20" s="9">
        <v>0.86199999999999999</v>
      </c>
      <c r="ID20" s="9">
        <v>0.46100000000000002</v>
      </c>
      <c r="IE20" s="9">
        <v>0</v>
      </c>
      <c r="IF20" s="9">
        <v>0</v>
      </c>
      <c r="IG20" s="9">
        <v>0</v>
      </c>
      <c r="IH20" s="9">
        <v>294.42099999999999</v>
      </c>
      <c r="II20" s="9">
        <v>119.374</v>
      </c>
      <c r="IJ20" s="9">
        <v>175.047</v>
      </c>
      <c r="IK20" s="9">
        <v>260.738</v>
      </c>
      <c r="IL20" s="9">
        <v>108.18899999999999</v>
      </c>
      <c r="IM20" s="9">
        <v>152.55000000000001</v>
      </c>
      <c r="IN20" s="9">
        <v>115.47</v>
      </c>
      <c r="IO20" s="9">
        <v>57.180999999999997</v>
      </c>
      <c r="IP20" s="9">
        <v>58.289000000000001</v>
      </c>
      <c r="IQ20" s="9">
        <v>145.268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41.354999999999997</v>
      </c>
      <c r="C11" s="9">
        <v>86.799000000000007</v>
      </c>
      <c r="D11" s="9">
        <v>23.023</v>
      </c>
      <c r="E11" s="9">
        <v>5.9729999999999999</v>
      </c>
      <c r="F11" s="9">
        <v>17.05</v>
      </c>
      <c r="G11" s="9">
        <v>268.18</v>
      </c>
      <c r="H11" s="9">
        <v>93.792000000000002</v>
      </c>
      <c r="I11" s="9">
        <v>174.38800000000001</v>
      </c>
      <c r="J11" s="9">
        <v>252.34299999999999</v>
      </c>
      <c r="K11" s="9">
        <v>89.456999999999994</v>
      </c>
      <c r="L11" s="9">
        <v>162.886</v>
      </c>
      <c r="M11" s="9">
        <v>137.84700000000001</v>
      </c>
      <c r="N11" s="9">
        <v>53.790999999999997</v>
      </c>
      <c r="O11" s="9">
        <v>84.055999999999997</v>
      </c>
      <c r="P11" s="9">
        <v>114.496</v>
      </c>
      <c r="Q11" s="9">
        <v>35.665999999999997</v>
      </c>
      <c r="R11" s="9">
        <v>78.83</v>
      </c>
      <c r="S11" s="9">
        <v>15.837</v>
      </c>
      <c r="T11" s="9">
        <v>4.335</v>
      </c>
      <c r="U11" s="9">
        <v>11.502000000000001</v>
      </c>
      <c r="V11" s="9">
        <v>41.822000000000003</v>
      </c>
      <c r="W11" s="9">
        <v>20.425999999999998</v>
      </c>
      <c r="X11" s="9">
        <v>21.396000000000001</v>
      </c>
      <c r="Y11" s="9">
        <v>34.637</v>
      </c>
      <c r="Z11" s="9">
        <v>18.786999999999999</v>
      </c>
      <c r="AA11" s="9">
        <v>15.849</v>
      </c>
      <c r="AB11" s="9">
        <v>20.978999999999999</v>
      </c>
      <c r="AC11" s="9">
        <v>13.098000000000001</v>
      </c>
      <c r="AD11" s="9">
        <v>7.88</v>
      </c>
      <c r="AE11" s="9">
        <v>13.657999999999999</v>
      </c>
      <c r="AF11" s="9">
        <v>5.6890000000000001</v>
      </c>
      <c r="AG11" s="9">
        <v>7.9690000000000003</v>
      </c>
      <c r="AH11" s="9">
        <v>7.1849999999999996</v>
      </c>
      <c r="AI11" s="9">
        <v>1.6379999999999999</v>
      </c>
      <c r="AJ11" s="9">
        <v>5.5469999999999997</v>
      </c>
      <c r="AK11" s="9">
        <v>100.066</v>
      </c>
      <c r="AL11" s="9">
        <v>26.856000000000002</v>
      </c>
      <c r="AM11" s="9">
        <v>73.209999999999994</v>
      </c>
      <c r="AN11" s="9">
        <v>93.397999999999996</v>
      </c>
      <c r="AO11" s="9">
        <v>25.016999999999999</v>
      </c>
      <c r="AP11" s="9">
        <v>68.381</v>
      </c>
      <c r="AQ11" s="9">
        <v>47.671999999999997</v>
      </c>
      <c r="AR11" s="9">
        <v>14.089</v>
      </c>
      <c r="AS11" s="9">
        <v>33.582999999999998</v>
      </c>
      <c r="AT11" s="9">
        <v>45.725999999999999</v>
      </c>
      <c r="AU11" s="9">
        <v>10.928000000000001</v>
      </c>
      <c r="AV11" s="9">
        <v>34.798000000000002</v>
      </c>
      <c r="AW11" s="9">
        <v>6.6680000000000001</v>
      </c>
      <c r="AX11" s="9">
        <v>1.839</v>
      </c>
      <c r="AY11" s="9">
        <v>4.8289999999999997</v>
      </c>
      <c r="AZ11" s="9">
        <v>40.426000000000002</v>
      </c>
      <c r="BA11" s="9">
        <v>7.5510000000000002</v>
      </c>
      <c r="BB11" s="9">
        <v>32.875</v>
      </c>
      <c r="BC11" s="9">
        <v>34.311</v>
      </c>
      <c r="BD11" s="9">
        <v>6.9279999999999999</v>
      </c>
      <c r="BE11" s="9">
        <v>27.382000000000001</v>
      </c>
      <c r="BF11" s="9">
        <v>17.260000000000002</v>
      </c>
      <c r="BG11" s="9">
        <v>3.391</v>
      </c>
      <c r="BH11" s="9">
        <v>13.869</v>
      </c>
      <c r="BI11" s="9">
        <v>17.050999999999998</v>
      </c>
      <c r="BJ11" s="9">
        <v>3.5369999999999999</v>
      </c>
      <c r="BK11" s="9">
        <v>13.513999999999999</v>
      </c>
      <c r="BL11" s="9">
        <v>6.1159999999999997</v>
      </c>
      <c r="BM11" s="9">
        <v>0.623</v>
      </c>
      <c r="BN11" s="9">
        <v>5.4930000000000003</v>
      </c>
      <c r="BO11" s="9">
        <v>88.094999999999999</v>
      </c>
      <c r="BP11" s="9">
        <v>32.03</v>
      </c>
      <c r="BQ11" s="9">
        <v>56.064999999999998</v>
      </c>
      <c r="BR11" s="9">
        <v>81.942999999999998</v>
      </c>
      <c r="BS11" s="9">
        <v>30.189</v>
      </c>
      <c r="BT11" s="9">
        <v>51.755000000000003</v>
      </c>
      <c r="BU11" s="9">
        <v>43.619</v>
      </c>
      <c r="BV11" s="9">
        <v>16.681000000000001</v>
      </c>
      <c r="BW11" s="9">
        <v>26.937999999999999</v>
      </c>
      <c r="BX11" s="9">
        <v>38.323999999999998</v>
      </c>
      <c r="BY11" s="9">
        <v>13.507999999999999</v>
      </c>
      <c r="BZ11" s="9">
        <v>24.815999999999999</v>
      </c>
      <c r="CA11" s="9">
        <v>6.1520000000000001</v>
      </c>
      <c r="CB11" s="9">
        <v>1.8420000000000001</v>
      </c>
      <c r="CC11" s="9">
        <v>4.3099999999999996</v>
      </c>
      <c r="CD11" s="9">
        <v>81.414000000000001</v>
      </c>
      <c r="CE11" s="9">
        <v>47.78</v>
      </c>
      <c r="CF11" s="9">
        <v>33.634</v>
      </c>
      <c r="CG11" s="9">
        <v>77.326999999999998</v>
      </c>
      <c r="CH11" s="9">
        <v>46.11</v>
      </c>
      <c r="CI11" s="9">
        <v>31.216999999999999</v>
      </c>
      <c r="CJ11" s="9">
        <v>50.274000000000001</v>
      </c>
      <c r="CK11" s="9">
        <v>32.728000000000002</v>
      </c>
      <c r="CL11" s="9">
        <v>17.545999999999999</v>
      </c>
      <c r="CM11" s="9">
        <v>27.053000000000001</v>
      </c>
      <c r="CN11" s="9">
        <v>13.382</v>
      </c>
      <c r="CO11" s="9">
        <v>13.670999999999999</v>
      </c>
      <c r="CP11" s="9">
        <v>4.0869999999999997</v>
      </c>
      <c r="CQ11" s="9">
        <v>1.669</v>
      </c>
      <c r="CR11" s="9">
        <v>2.4169999999999998</v>
      </c>
      <c r="CS11" s="9">
        <v>97.197999999999993</v>
      </c>
      <c r="CT11" s="9">
        <v>24.614000000000001</v>
      </c>
      <c r="CU11" s="9">
        <v>72.584000000000003</v>
      </c>
      <c r="CV11" s="9">
        <v>87.295000000000002</v>
      </c>
      <c r="CW11" s="9">
        <v>22.841999999999999</v>
      </c>
      <c r="CX11" s="9">
        <v>64.453000000000003</v>
      </c>
      <c r="CY11" s="9">
        <v>40.927</v>
      </c>
      <c r="CZ11" s="9">
        <v>9.766</v>
      </c>
      <c r="DA11" s="9">
        <v>31.161000000000001</v>
      </c>
      <c r="DB11" s="9">
        <v>46.368000000000002</v>
      </c>
      <c r="DC11" s="9">
        <v>13.076000000000001</v>
      </c>
      <c r="DD11" s="9">
        <v>33.292000000000002</v>
      </c>
      <c r="DE11" s="9">
        <v>9.9030000000000005</v>
      </c>
      <c r="DF11" s="9">
        <v>1.772</v>
      </c>
      <c r="DG11" s="9">
        <v>8.1319999999999997</v>
      </c>
      <c r="DH11" s="9">
        <v>132.18899999999999</v>
      </c>
      <c r="DI11" s="9">
        <v>44.874000000000002</v>
      </c>
      <c r="DJ11" s="9">
        <v>87.314999999999998</v>
      </c>
      <c r="DK11" s="9">
        <v>123.804</v>
      </c>
      <c r="DL11" s="9">
        <v>42.832000000000001</v>
      </c>
      <c r="DM11" s="9">
        <v>80.971999999999994</v>
      </c>
      <c r="DN11" s="9">
        <v>60.582999999999998</v>
      </c>
      <c r="DO11" s="9">
        <v>22.754999999999999</v>
      </c>
      <c r="DP11" s="9">
        <v>37.828000000000003</v>
      </c>
      <c r="DQ11" s="9">
        <v>63.220999999999997</v>
      </c>
      <c r="DR11" s="9">
        <v>20.077000000000002</v>
      </c>
      <c r="DS11" s="9">
        <v>43.143999999999998</v>
      </c>
      <c r="DT11" s="9">
        <v>8.3859999999999992</v>
      </c>
      <c r="DU11" s="9">
        <v>2.0430000000000001</v>
      </c>
      <c r="DV11" s="9">
        <v>6.343</v>
      </c>
      <c r="DW11" s="9">
        <v>50.87</v>
      </c>
      <c r="DX11" s="9">
        <v>24.922999999999998</v>
      </c>
      <c r="DY11" s="9">
        <v>25.946999999999999</v>
      </c>
      <c r="DZ11" s="9">
        <v>48</v>
      </c>
      <c r="EA11" s="9">
        <v>23.361999999999998</v>
      </c>
      <c r="EB11" s="9">
        <v>24.638000000000002</v>
      </c>
      <c r="EC11" s="9">
        <v>33.774999999999999</v>
      </c>
      <c r="ED11" s="9">
        <v>16.747</v>
      </c>
      <c r="EE11" s="9">
        <v>17.027999999999999</v>
      </c>
      <c r="EF11" s="9">
        <v>14.225</v>
      </c>
      <c r="EG11" s="9">
        <v>6.6150000000000002</v>
      </c>
      <c r="EH11" s="9">
        <v>7.61</v>
      </c>
      <c r="EI11" s="9">
        <v>2.87</v>
      </c>
      <c r="EJ11" s="9">
        <v>1.5609999999999999</v>
      </c>
      <c r="EK11" s="9">
        <v>1.3089999999999999</v>
      </c>
      <c r="EL11" s="9">
        <v>29.745000000000001</v>
      </c>
      <c r="EM11" s="9">
        <v>19.806000000000001</v>
      </c>
      <c r="EN11" s="9">
        <v>9.9390000000000001</v>
      </c>
      <c r="EO11" s="9">
        <v>27.881</v>
      </c>
      <c r="EP11" s="9">
        <v>19.209</v>
      </c>
      <c r="EQ11" s="9">
        <v>8.673</v>
      </c>
      <c r="ER11" s="9">
        <v>23.54</v>
      </c>
      <c r="ES11" s="9">
        <v>17.622</v>
      </c>
      <c r="ET11" s="9">
        <v>5.9180000000000001</v>
      </c>
      <c r="EU11" s="9">
        <v>4.3410000000000002</v>
      </c>
      <c r="EV11" s="9">
        <v>1.587</v>
      </c>
      <c r="EW11" s="9">
        <v>2.754</v>
      </c>
      <c r="EX11" s="9">
        <v>1.8640000000000001</v>
      </c>
      <c r="EY11" s="9">
        <v>0.59699999999999998</v>
      </c>
      <c r="EZ11" s="9">
        <v>1.266</v>
      </c>
      <c r="FA11" s="9">
        <v>287.06799999999998</v>
      </c>
      <c r="FB11" s="9">
        <v>114.405</v>
      </c>
      <c r="FC11" s="9">
        <v>172.66300000000001</v>
      </c>
      <c r="FD11" s="9">
        <v>265.38400000000001</v>
      </c>
      <c r="FE11" s="9">
        <v>103.04900000000001</v>
      </c>
      <c r="FF11" s="9">
        <v>162.334</v>
      </c>
      <c r="FG11" s="9">
        <v>134.108</v>
      </c>
      <c r="FH11" s="9">
        <v>53.613999999999997</v>
      </c>
      <c r="FI11" s="9">
        <v>80.494</v>
      </c>
      <c r="FJ11" s="9">
        <v>131.27500000000001</v>
      </c>
      <c r="FK11" s="9">
        <v>49.435000000000002</v>
      </c>
      <c r="FL11" s="9">
        <v>81.84</v>
      </c>
      <c r="FM11" s="9">
        <v>21.684000000000001</v>
      </c>
      <c r="FN11" s="9">
        <v>11.355</v>
      </c>
      <c r="FO11" s="9">
        <v>10.329000000000001</v>
      </c>
      <c r="FP11" s="9">
        <v>237.60400000000001</v>
      </c>
      <c r="FQ11" s="9">
        <v>86.736000000000004</v>
      </c>
      <c r="FR11" s="9">
        <v>150.86799999999999</v>
      </c>
      <c r="FS11" s="9">
        <v>220.91800000000001</v>
      </c>
      <c r="FT11" s="9">
        <v>78.370999999999995</v>
      </c>
      <c r="FU11" s="9">
        <v>142.547</v>
      </c>
      <c r="FV11" s="9">
        <v>108.316</v>
      </c>
      <c r="FW11" s="9">
        <v>38.192</v>
      </c>
      <c r="FX11" s="9">
        <v>70.125</v>
      </c>
      <c r="FY11" s="9">
        <v>112.602</v>
      </c>
      <c r="FZ11" s="9">
        <v>40.179000000000002</v>
      </c>
      <c r="GA11" s="9">
        <v>72.423000000000002</v>
      </c>
      <c r="GB11" s="9">
        <v>16.684999999999999</v>
      </c>
      <c r="GC11" s="9">
        <v>8.3650000000000002</v>
      </c>
      <c r="GD11" s="9">
        <v>8.32</v>
      </c>
      <c r="GE11" s="9">
        <v>49.463999999999999</v>
      </c>
      <c r="GF11" s="9">
        <v>27.669</v>
      </c>
      <c r="GG11" s="9">
        <v>21.795999999999999</v>
      </c>
      <c r="GH11" s="9">
        <v>44.465000000000003</v>
      </c>
      <c r="GI11" s="9">
        <v>24.678000000000001</v>
      </c>
      <c r="GJ11" s="9">
        <v>19.786999999999999</v>
      </c>
      <c r="GK11" s="9">
        <v>25.792000000000002</v>
      </c>
      <c r="GL11" s="9">
        <v>15.422000000000001</v>
      </c>
      <c r="GM11" s="9">
        <v>10.369</v>
      </c>
      <c r="GN11" s="9">
        <v>18.673999999999999</v>
      </c>
      <c r="GO11" s="9">
        <v>9.2560000000000002</v>
      </c>
      <c r="GP11" s="9">
        <v>9.4169999999999998</v>
      </c>
      <c r="GQ11" s="9">
        <v>4.9989999999999997</v>
      </c>
      <c r="GR11" s="9">
        <v>2.99</v>
      </c>
      <c r="GS11" s="9">
        <v>2.0089999999999999</v>
      </c>
      <c r="GT11" s="9">
        <v>109.458</v>
      </c>
      <c r="GU11" s="9">
        <v>36.258000000000003</v>
      </c>
      <c r="GV11" s="9">
        <v>73.2</v>
      </c>
      <c r="GW11" s="9">
        <v>102.825</v>
      </c>
      <c r="GX11" s="9">
        <v>33.485999999999997</v>
      </c>
      <c r="GY11" s="9">
        <v>69.338999999999999</v>
      </c>
      <c r="GZ11" s="9">
        <v>51.561999999999998</v>
      </c>
      <c r="HA11" s="9">
        <v>16.25</v>
      </c>
      <c r="HB11" s="9">
        <v>35.311999999999998</v>
      </c>
      <c r="HC11" s="9">
        <v>51.264000000000003</v>
      </c>
      <c r="HD11" s="9">
        <v>17.236000000000001</v>
      </c>
      <c r="HE11" s="9">
        <v>34.027000000000001</v>
      </c>
      <c r="HF11" s="9">
        <v>6.633</v>
      </c>
      <c r="HG11" s="9">
        <v>2.7719999999999998</v>
      </c>
      <c r="HH11" s="9">
        <v>3.8610000000000002</v>
      </c>
      <c r="HI11" s="9">
        <v>43.023000000000003</v>
      </c>
      <c r="HJ11" s="9">
        <v>13.307</v>
      </c>
      <c r="HK11" s="9">
        <v>29.716999999999999</v>
      </c>
      <c r="HL11" s="9">
        <v>38.161000000000001</v>
      </c>
      <c r="HM11" s="9">
        <v>9.5239999999999991</v>
      </c>
      <c r="HN11" s="9">
        <v>28.637</v>
      </c>
      <c r="HO11" s="9">
        <v>17.280999999999999</v>
      </c>
      <c r="HP11" s="9">
        <v>4.8109999999999999</v>
      </c>
      <c r="HQ11" s="9">
        <v>12.47</v>
      </c>
      <c r="HR11" s="9">
        <v>20.88</v>
      </c>
      <c r="HS11" s="9">
        <v>4.7130000000000001</v>
      </c>
      <c r="HT11" s="9">
        <v>16.167000000000002</v>
      </c>
      <c r="HU11" s="9">
        <v>4.8620000000000001</v>
      </c>
      <c r="HV11" s="9">
        <v>3.7829999999999999</v>
      </c>
      <c r="HW11" s="9">
        <v>1.079</v>
      </c>
      <c r="HX11" s="9">
        <v>64.801000000000002</v>
      </c>
      <c r="HY11" s="9">
        <v>28.158000000000001</v>
      </c>
      <c r="HZ11" s="9">
        <v>36.643000000000001</v>
      </c>
      <c r="IA11" s="9">
        <v>59.808999999999997</v>
      </c>
      <c r="IB11" s="9">
        <v>25.300999999999998</v>
      </c>
      <c r="IC11" s="9">
        <v>34.508000000000003</v>
      </c>
      <c r="ID11" s="9">
        <v>36.014000000000003</v>
      </c>
      <c r="IE11" s="9">
        <v>16.358000000000001</v>
      </c>
      <c r="IF11" s="9">
        <v>19.655000000000001</v>
      </c>
      <c r="IG11" s="9">
        <v>23.795000000000002</v>
      </c>
      <c r="IH11" s="9">
        <v>8.9429999999999996</v>
      </c>
      <c r="II11" s="9">
        <v>14.853</v>
      </c>
      <c r="IJ11" s="9">
        <v>4.9930000000000003</v>
      </c>
      <c r="IK11" s="9">
        <v>2.8570000000000002</v>
      </c>
      <c r="IL11" s="9">
        <v>2.1349999999999998</v>
      </c>
      <c r="IM11" s="9">
        <v>69.784999999999997</v>
      </c>
      <c r="IN11" s="9">
        <v>36.682000000000002</v>
      </c>
      <c r="IO11" s="9">
        <v>33.103000000000002</v>
      </c>
      <c r="IP11" s="9">
        <v>64.587999999999994</v>
      </c>
      <c r="IQ11" s="9">
        <v>34.738999999999997</v>
      </c>
    </row>
    <row r="12" spans="1:251">
      <c r="A12" s="10">
        <v>42401</v>
      </c>
      <c r="B12" s="9">
        <v>53.286999999999999</v>
      </c>
      <c r="C12" s="9">
        <v>91.251999999999995</v>
      </c>
      <c r="D12" s="9">
        <v>24.898</v>
      </c>
      <c r="E12" s="9">
        <v>11.010999999999999</v>
      </c>
      <c r="F12" s="9">
        <v>13.885999999999999</v>
      </c>
      <c r="G12" s="9">
        <v>268.512</v>
      </c>
      <c r="H12" s="9">
        <v>99.796000000000006</v>
      </c>
      <c r="I12" s="9">
        <v>168.71600000000001</v>
      </c>
      <c r="J12" s="9">
        <v>251.839</v>
      </c>
      <c r="K12" s="9">
        <v>93.472999999999999</v>
      </c>
      <c r="L12" s="9">
        <v>158.36600000000001</v>
      </c>
      <c r="M12" s="9">
        <v>132.11199999999999</v>
      </c>
      <c r="N12" s="9">
        <v>52.015999999999998</v>
      </c>
      <c r="O12" s="9">
        <v>80.096000000000004</v>
      </c>
      <c r="P12" s="9">
        <v>119.727</v>
      </c>
      <c r="Q12" s="9">
        <v>41.457000000000001</v>
      </c>
      <c r="R12" s="9">
        <v>78.271000000000001</v>
      </c>
      <c r="S12" s="9">
        <v>16.672999999999998</v>
      </c>
      <c r="T12" s="9">
        <v>6.3230000000000004</v>
      </c>
      <c r="U12" s="9">
        <v>10.35</v>
      </c>
      <c r="V12" s="9">
        <v>49.192</v>
      </c>
      <c r="W12" s="9">
        <v>24.803000000000001</v>
      </c>
      <c r="X12" s="9">
        <v>24.388999999999999</v>
      </c>
      <c r="Y12" s="9">
        <v>40.966999999999999</v>
      </c>
      <c r="Z12" s="9">
        <v>20.114999999999998</v>
      </c>
      <c r="AA12" s="9">
        <v>20.852</v>
      </c>
      <c r="AB12" s="9">
        <v>16.155999999999999</v>
      </c>
      <c r="AC12" s="9">
        <v>8.2850000000000001</v>
      </c>
      <c r="AD12" s="9">
        <v>7.8710000000000004</v>
      </c>
      <c r="AE12" s="9">
        <v>24.811</v>
      </c>
      <c r="AF12" s="9">
        <v>11.83</v>
      </c>
      <c r="AG12" s="9">
        <v>12.981</v>
      </c>
      <c r="AH12" s="9">
        <v>8.2249999999999996</v>
      </c>
      <c r="AI12" s="9">
        <v>4.6879999999999997</v>
      </c>
      <c r="AJ12" s="9">
        <v>3.5369999999999999</v>
      </c>
      <c r="AK12" s="9">
        <v>99.213999999999999</v>
      </c>
      <c r="AL12" s="9">
        <v>31.556000000000001</v>
      </c>
      <c r="AM12" s="9">
        <v>67.658000000000001</v>
      </c>
      <c r="AN12" s="9">
        <v>91.049000000000007</v>
      </c>
      <c r="AO12" s="9">
        <v>28.731000000000002</v>
      </c>
      <c r="AP12" s="9">
        <v>62.317999999999998</v>
      </c>
      <c r="AQ12" s="9">
        <v>39.563000000000002</v>
      </c>
      <c r="AR12" s="9">
        <v>13.693</v>
      </c>
      <c r="AS12" s="9">
        <v>25.87</v>
      </c>
      <c r="AT12" s="9">
        <v>51.485999999999997</v>
      </c>
      <c r="AU12" s="9">
        <v>15.038</v>
      </c>
      <c r="AV12" s="9">
        <v>36.448</v>
      </c>
      <c r="AW12" s="9">
        <v>8.1649999999999991</v>
      </c>
      <c r="AX12" s="9">
        <v>2.8250000000000002</v>
      </c>
      <c r="AY12" s="9">
        <v>5.34</v>
      </c>
      <c r="AZ12" s="9">
        <v>51.003</v>
      </c>
      <c r="BA12" s="9">
        <v>18.933</v>
      </c>
      <c r="BB12" s="9">
        <v>32.069000000000003</v>
      </c>
      <c r="BC12" s="9">
        <v>45.776000000000003</v>
      </c>
      <c r="BD12" s="9">
        <v>16.692</v>
      </c>
      <c r="BE12" s="9">
        <v>29.084</v>
      </c>
      <c r="BF12" s="9">
        <v>22.457999999999998</v>
      </c>
      <c r="BG12" s="9">
        <v>7.3920000000000003</v>
      </c>
      <c r="BH12" s="9">
        <v>15.066000000000001</v>
      </c>
      <c r="BI12" s="9">
        <v>23.318000000000001</v>
      </c>
      <c r="BJ12" s="9">
        <v>9.2989999999999995</v>
      </c>
      <c r="BK12" s="9">
        <v>14.019</v>
      </c>
      <c r="BL12" s="9">
        <v>5.2270000000000003</v>
      </c>
      <c r="BM12" s="9">
        <v>2.242</v>
      </c>
      <c r="BN12" s="9">
        <v>2.9849999999999999</v>
      </c>
      <c r="BO12" s="9">
        <v>98.762</v>
      </c>
      <c r="BP12" s="9">
        <v>36.726999999999997</v>
      </c>
      <c r="BQ12" s="9">
        <v>62.034999999999997</v>
      </c>
      <c r="BR12" s="9">
        <v>94.914000000000001</v>
      </c>
      <c r="BS12" s="9">
        <v>34.954999999999998</v>
      </c>
      <c r="BT12" s="9">
        <v>59.959000000000003</v>
      </c>
      <c r="BU12" s="9">
        <v>48.426000000000002</v>
      </c>
      <c r="BV12" s="9">
        <v>20.658999999999999</v>
      </c>
      <c r="BW12" s="9">
        <v>27.766999999999999</v>
      </c>
      <c r="BX12" s="9">
        <v>46.488999999999997</v>
      </c>
      <c r="BY12" s="9">
        <v>14.295999999999999</v>
      </c>
      <c r="BZ12" s="9">
        <v>32.192999999999998</v>
      </c>
      <c r="CA12" s="9">
        <v>3.8479999999999999</v>
      </c>
      <c r="CB12" s="9">
        <v>1.772</v>
      </c>
      <c r="CC12" s="9">
        <v>2.0760000000000001</v>
      </c>
      <c r="CD12" s="9">
        <v>68.725999999999999</v>
      </c>
      <c r="CE12" s="9">
        <v>37.383000000000003</v>
      </c>
      <c r="CF12" s="9">
        <v>31.341999999999999</v>
      </c>
      <c r="CG12" s="9">
        <v>61.067999999999998</v>
      </c>
      <c r="CH12" s="9">
        <v>33.210999999999999</v>
      </c>
      <c r="CI12" s="9">
        <v>27.856999999999999</v>
      </c>
      <c r="CJ12" s="9">
        <v>37.822000000000003</v>
      </c>
      <c r="CK12" s="9">
        <v>18.556999999999999</v>
      </c>
      <c r="CL12" s="9">
        <v>19.265000000000001</v>
      </c>
      <c r="CM12" s="9">
        <v>23.245999999999999</v>
      </c>
      <c r="CN12" s="9">
        <v>14.654</v>
      </c>
      <c r="CO12" s="9">
        <v>8.5920000000000005</v>
      </c>
      <c r="CP12" s="9">
        <v>7.6580000000000004</v>
      </c>
      <c r="CQ12" s="9">
        <v>4.173</v>
      </c>
      <c r="CR12" s="9">
        <v>3.4849999999999999</v>
      </c>
      <c r="CS12" s="9">
        <v>113.569</v>
      </c>
      <c r="CT12" s="9">
        <v>36.765999999999998</v>
      </c>
      <c r="CU12" s="9">
        <v>76.802999999999997</v>
      </c>
      <c r="CV12" s="9">
        <v>105.19199999999999</v>
      </c>
      <c r="CW12" s="9">
        <v>32.558999999999997</v>
      </c>
      <c r="CX12" s="9">
        <v>72.632999999999996</v>
      </c>
      <c r="CY12" s="9">
        <v>40.146000000000001</v>
      </c>
      <c r="CZ12" s="9">
        <v>10.11</v>
      </c>
      <c r="DA12" s="9">
        <v>30.035</v>
      </c>
      <c r="DB12" s="9">
        <v>65.046000000000006</v>
      </c>
      <c r="DC12" s="9">
        <v>22.448</v>
      </c>
      <c r="DD12" s="9">
        <v>42.597999999999999</v>
      </c>
      <c r="DE12" s="9">
        <v>8.3770000000000007</v>
      </c>
      <c r="DF12" s="9">
        <v>4.2069999999999999</v>
      </c>
      <c r="DG12" s="9">
        <v>4.17</v>
      </c>
      <c r="DH12" s="9">
        <v>141.29900000000001</v>
      </c>
      <c r="DI12" s="9">
        <v>54.183999999999997</v>
      </c>
      <c r="DJ12" s="9">
        <v>87.114999999999995</v>
      </c>
      <c r="DK12" s="9">
        <v>133.05099999999999</v>
      </c>
      <c r="DL12" s="9">
        <v>52.383000000000003</v>
      </c>
      <c r="DM12" s="9">
        <v>80.668000000000006</v>
      </c>
      <c r="DN12" s="9">
        <v>70.388999999999996</v>
      </c>
      <c r="DO12" s="9">
        <v>32.610999999999997</v>
      </c>
      <c r="DP12" s="9">
        <v>37.779000000000003</v>
      </c>
      <c r="DQ12" s="9">
        <v>62.661999999999999</v>
      </c>
      <c r="DR12" s="9">
        <v>19.771999999999998</v>
      </c>
      <c r="DS12" s="9">
        <v>42.89</v>
      </c>
      <c r="DT12" s="9">
        <v>8.2479999999999993</v>
      </c>
      <c r="DU12" s="9">
        <v>1.8009999999999999</v>
      </c>
      <c r="DV12" s="9">
        <v>6.4459999999999997</v>
      </c>
      <c r="DW12" s="9">
        <v>47.356000000000002</v>
      </c>
      <c r="DX12" s="9">
        <v>22.109000000000002</v>
      </c>
      <c r="DY12" s="9">
        <v>25.247</v>
      </c>
      <c r="DZ12" s="9">
        <v>41.209000000000003</v>
      </c>
      <c r="EA12" s="9">
        <v>19.231999999999999</v>
      </c>
      <c r="EB12" s="9">
        <v>21.975999999999999</v>
      </c>
      <c r="EC12" s="9">
        <v>26.53</v>
      </c>
      <c r="ED12" s="9">
        <v>10.318</v>
      </c>
      <c r="EE12" s="9">
        <v>16.212</v>
      </c>
      <c r="EF12" s="9">
        <v>14.679</v>
      </c>
      <c r="EG12" s="9">
        <v>8.9139999999999997</v>
      </c>
      <c r="EH12" s="9">
        <v>5.7649999999999997</v>
      </c>
      <c r="EI12" s="9">
        <v>6.1470000000000002</v>
      </c>
      <c r="EJ12" s="9">
        <v>2.8769999999999998</v>
      </c>
      <c r="EK12" s="9">
        <v>3.27</v>
      </c>
      <c r="EL12" s="9">
        <v>15.48</v>
      </c>
      <c r="EM12" s="9">
        <v>11.54</v>
      </c>
      <c r="EN12" s="9">
        <v>3.9409999999999998</v>
      </c>
      <c r="EO12" s="9">
        <v>13.353999999999999</v>
      </c>
      <c r="EP12" s="9">
        <v>9.4139999999999997</v>
      </c>
      <c r="EQ12" s="9">
        <v>3.9409999999999998</v>
      </c>
      <c r="ER12" s="9">
        <v>11.202999999999999</v>
      </c>
      <c r="ES12" s="9">
        <v>7.2619999999999996</v>
      </c>
      <c r="ET12" s="9">
        <v>3.9409999999999998</v>
      </c>
      <c r="EU12" s="9">
        <v>2.1520000000000001</v>
      </c>
      <c r="EV12" s="9">
        <v>2.1520000000000001</v>
      </c>
      <c r="EW12" s="9">
        <v>0</v>
      </c>
      <c r="EX12" s="9">
        <v>2.1259999999999999</v>
      </c>
      <c r="EY12" s="9">
        <v>2.1259999999999999</v>
      </c>
      <c r="EZ12" s="9">
        <v>0</v>
      </c>
      <c r="FA12" s="9">
        <v>292.85399999999998</v>
      </c>
      <c r="FB12" s="9">
        <v>116.455</v>
      </c>
      <c r="FC12" s="9">
        <v>176.4</v>
      </c>
      <c r="FD12" s="9">
        <v>275.601</v>
      </c>
      <c r="FE12" s="9">
        <v>111.13</v>
      </c>
      <c r="FF12" s="9">
        <v>164.47200000000001</v>
      </c>
      <c r="FG12" s="9">
        <v>145.37299999999999</v>
      </c>
      <c r="FH12" s="9">
        <v>59.241999999999997</v>
      </c>
      <c r="FI12" s="9">
        <v>86.131</v>
      </c>
      <c r="FJ12" s="9">
        <v>130.22800000000001</v>
      </c>
      <c r="FK12" s="9">
        <v>51.887999999999998</v>
      </c>
      <c r="FL12" s="9">
        <v>78.34</v>
      </c>
      <c r="FM12" s="9">
        <v>17.253</v>
      </c>
      <c r="FN12" s="9">
        <v>5.3250000000000002</v>
      </c>
      <c r="FO12" s="9">
        <v>11.928000000000001</v>
      </c>
      <c r="FP12" s="9">
        <v>241.501</v>
      </c>
      <c r="FQ12" s="9">
        <v>90.442999999999998</v>
      </c>
      <c r="FR12" s="9">
        <v>151.059</v>
      </c>
      <c r="FS12" s="9">
        <v>228.84200000000001</v>
      </c>
      <c r="FT12" s="9">
        <v>86.713999999999999</v>
      </c>
      <c r="FU12" s="9">
        <v>142.12799999999999</v>
      </c>
      <c r="FV12" s="9">
        <v>121.98</v>
      </c>
      <c r="FW12" s="9">
        <v>49.06</v>
      </c>
      <c r="FX12" s="9">
        <v>72.921000000000006</v>
      </c>
      <c r="FY12" s="9">
        <v>106.861</v>
      </c>
      <c r="FZ12" s="9">
        <v>37.654000000000003</v>
      </c>
      <c r="GA12" s="9">
        <v>69.206999999999994</v>
      </c>
      <c r="GB12" s="9">
        <v>12.66</v>
      </c>
      <c r="GC12" s="9">
        <v>3.7290000000000001</v>
      </c>
      <c r="GD12" s="9">
        <v>8.9309999999999992</v>
      </c>
      <c r="GE12" s="9">
        <v>51.353000000000002</v>
      </c>
      <c r="GF12" s="9">
        <v>26.012</v>
      </c>
      <c r="GG12" s="9">
        <v>25.341000000000001</v>
      </c>
      <c r="GH12" s="9">
        <v>46.759</v>
      </c>
      <c r="GI12" s="9">
        <v>24.416</v>
      </c>
      <c r="GJ12" s="9">
        <v>22.344000000000001</v>
      </c>
      <c r="GK12" s="9">
        <v>23.393000000000001</v>
      </c>
      <c r="GL12" s="9">
        <v>10.182</v>
      </c>
      <c r="GM12" s="9">
        <v>13.211</v>
      </c>
      <c r="GN12" s="9">
        <v>23.366</v>
      </c>
      <c r="GO12" s="9">
        <v>14.233000000000001</v>
      </c>
      <c r="GP12" s="9">
        <v>9.1329999999999991</v>
      </c>
      <c r="GQ12" s="9">
        <v>4.5940000000000003</v>
      </c>
      <c r="GR12" s="9">
        <v>1.597</v>
      </c>
      <c r="GS12" s="9">
        <v>2.9969999999999999</v>
      </c>
      <c r="GT12" s="9">
        <v>109.946</v>
      </c>
      <c r="GU12" s="9">
        <v>37.145000000000003</v>
      </c>
      <c r="GV12" s="9">
        <v>72.801000000000002</v>
      </c>
      <c r="GW12" s="9">
        <v>105.19</v>
      </c>
      <c r="GX12" s="9">
        <v>37.145000000000003</v>
      </c>
      <c r="GY12" s="9">
        <v>68.046000000000006</v>
      </c>
      <c r="GZ12" s="9">
        <v>47.046999999999997</v>
      </c>
      <c r="HA12" s="9">
        <v>15.981</v>
      </c>
      <c r="HB12" s="9">
        <v>31.065999999999999</v>
      </c>
      <c r="HC12" s="9">
        <v>58.143000000000001</v>
      </c>
      <c r="HD12" s="9">
        <v>21.164000000000001</v>
      </c>
      <c r="HE12" s="9">
        <v>36.978999999999999</v>
      </c>
      <c r="HF12" s="9">
        <v>4.7560000000000002</v>
      </c>
      <c r="HG12" s="9">
        <v>0</v>
      </c>
      <c r="HH12" s="9">
        <v>4.7560000000000002</v>
      </c>
      <c r="HI12" s="9">
        <v>41.698</v>
      </c>
      <c r="HJ12" s="9">
        <v>13.308</v>
      </c>
      <c r="HK12" s="9">
        <v>28.39</v>
      </c>
      <c r="HL12" s="9">
        <v>39.347999999999999</v>
      </c>
      <c r="HM12" s="9">
        <v>12.699</v>
      </c>
      <c r="HN12" s="9">
        <v>26.65</v>
      </c>
      <c r="HO12" s="9">
        <v>17.356999999999999</v>
      </c>
      <c r="HP12" s="9">
        <v>5.6760000000000002</v>
      </c>
      <c r="HQ12" s="9">
        <v>11.680999999999999</v>
      </c>
      <c r="HR12" s="9">
        <v>21.991</v>
      </c>
      <c r="HS12" s="9">
        <v>7.0220000000000002</v>
      </c>
      <c r="HT12" s="9">
        <v>14.968999999999999</v>
      </c>
      <c r="HU12" s="9">
        <v>2.35</v>
      </c>
      <c r="HV12" s="9">
        <v>0.60899999999999999</v>
      </c>
      <c r="HW12" s="9">
        <v>1.74</v>
      </c>
      <c r="HX12" s="9">
        <v>73.171000000000006</v>
      </c>
      <c r="HY12" s="9">
        <v>30.562999999999999</v>
      </c>
      <c r="HZ12" s="9">
        <v>42.609000000000002</v>
      </c>
      <c r="IA12" s="9">
        <v>67.055000000000007</v>
      </c>
      <c r="IB12" s="9">
        <v>28.710999999999999</v>
      </c>
      <c r="IC12" s="9">
        <v>38.344999999999999</v>
      </c>
      <c r="ID12" s="9">
        <v>39.820999999999998</v>
      </c>
      <c r="IE12" s="9">
        <v>15.705</v>
      </c>
      <c r="IF12" s="9">
        <v>24.114999999999998</v>
      </c>
      <c r="IG12" s="9">
        <v>27.234999999999999</v>
      </c>
      <c r="IH12" s="9">
        <v>13.005000000000001</v>
      </c>
      <c r="II12" s="9">
        <v>14.228999999999999</v>
      </c>
      <c r="IJ12" s="9">
        <v>6.1159999999999997</v>
      </c>
      <c r="IK12" s="9">
        <v>1.8520000000000001</v>
      </c>
      <c r="IL12" s="9">
        <v>4.2640000000000002</v>
      </c>
      <c r="IM12" s="9">
        <v>68.039000000000001</v>
      </c>
      <c r="IN12" s="9">
        <v>35.44</v>
      </c>
      <c r="IO12" s="9">
        <v>32.6</v>
      </c>
      <c r="IP12" s="9">
        <v>64.007000000000005</v>
      </c>
      <c r="IQ12" s="9">
        <v>32.576000000000001</v>
      </c>
    </row>
    <row r="13" spans="1:251">
      <c r="A13" s="10">
        <v>42767</v>
      </c>
      <c r="B13" s="9">
        <v>63.185000000000002</v>
      </c>
      <c r="C13" s="9">
        <v>107.256</v>
      </c>
      <c r="D13" s="9">
        <v>22.788</v>
      </c>
      <c r="E13" s="9">
        <v>7.7290000000000001</v>
      </c>
      <c r="F13" s="9">
        <v>15.058999999999999</v>
      </c>
      <c r="G13" s="9">
        <v>270.75</v>
      </c>
      <c r="H13" s="9">
        <v>96.825999999999993</v>
      </c>
      <c r="I13" s="9">
        <v>173.92400000000001</v>
      </c>
      <c r="J13" s="9">
        <v>252.57599999999999</v>
      </c>
      <c r="K13" s="9">
        <v>91.367999999999995</v>
      </c>
      <c r="L13" s="9">
        <v>161.208</v>
      </c>
      <c r="M13" s="9">
        <v>106.32599999999999</v>
      </c>
      <c r="N13" s="9">
        <v>41.841999999999999</v>
      </c>
      <c r="O13" s="9">
        <v>64.483999999999995</v>
      </c>
      <c r="P13" s="9">
        <v>146.25</v>
      </c>
      <c r="Q13" s="9">
        <v>49.526000000000003</v>
      </c>
      <c r="R13" s="9">
        <v>96.724000000000004</v>
      </c>
      <c r="S13" s="9">
        <v>18.173999999999999</v>
      </c>
      <c r="T13" s="9">
        <v>5.4580000000000002</v>
      </c>
      <c r="U13" s="9">
        <v>12.715999999999999</v>
      </c>
      <c r="V13" s="9">
        <v>49.845999999999997</v>
      </c>
      <c r="W13" s="9">
        <v>30.722999999999999</v>
      </c>
      <c r="X13" s="9">
        <v>19.123000000000001</v>
      </c>
      <c r="Y13" s="9">
        <v>45.232999999999997</v>
      </c>
      <c r="Z13" s="9">
        <v>28.452000000000002</v>
      </c>
      <c r="AA13" s="9">
        <v>16.780999999999999</v>
      </c>
      <c r="AB13" s="9">
        <v>21.042999999999999</v>
      </c>
      <c r="AC13" s="9">
        <v>14.792999999999999</v>
      </c>
      <c r="AD13" s="9">
        <v>6.25</v>
      </c>
      <c r="AE13" s="9">
        <v>24.19</v>
      </c>
      <c r="AF13" s="9">
        <v>13.659000000000001</v>
      </c>
      <c r="AG13" s="9">
        <v>10.531000000000001</v>
      </c>
      <c r="AH13" s="9">
        <v>4.6130000000000004</v>
      </c>
      <c r="AI13" s="9">
        <v>2.2709999999999999</v>
      </c>
      <c r="AJ13" s="9">
        <v>2.343</v>
      </c>
      <c r="AK13" s="9">
        <v>96.111000000000004</v>
      </c>
      <c r="AL13" s="9">
        <v>31.666</v>
      </c>
      <c r="AM13" s="9">
        <v>64.444999999999993</v>
      </c>
      <c r="AN13" s="9">
        <v>89.326999999999998</v>
      </c>
      <c r="AO13" s="9">
        <v>28.364999999999998</v>
      </c>
      <c r="AP13" s="9">
        <v>60.962000000000003</v>
      </c>
      <c r="AQ13" s="9">
        <v>29.334</v>
      </c>
      <c r="AR13" s="9">
        <v>7.4290000000000003</v>
      </c>
      <c r="AS13" s="9">
        <v>21.905000000000001</v>
      </c>
      <c r="AT13" s="9">
        <v>59.993000000000002</v>
      </c>
      <c r="AU13" s="9">
        <v>20.936</v>
      </c>
      <c r="AV13" s="9">
        <v>39.057000000000002</v>
      </c>
      <c r="AW13" s="9">
        <v>6.7839999999999998</v>
      </c>
      <c r="AX13" s="9">
        <v>3.3010000000000002</v>
      </c>
      <c r="AY13" s="9">
        <v>3.4830000000000001</v>
      </c>
      <c r="AZ13" s="9">
        <v>47.847000000000001</v>
      </c>
      <c r="BA13" s="9">
        <v>15.666</v>
      </c>
      <c r="BB13" s="9">
        <v>32.182000000000002</v>
      </c>
      <c r="BC13" s="9">
        <v>45.725999999999999</v>
      </c>
      <c r="BD13" s="9">
        <v>15.666</v>
      </c>
      <c r="BE13" s="9">
        <v>30.06</v>
      </c>
      <c r="BF13" s="9">
        <v>20.036999999999999</v>
      </c>
      <c r="BG13" s="9">
        <v>5.13</v>
      </c>
      <c r="BH13" s="9">
        <v>14.907</v>
      </c>
      <c r="BI13" s="9">
        <v>25.689</v>
      </c>
      <c r="BJ13" s="9">
        <v>10.536</v>
      </c>
      <c r="BK13" s="9">
        <v>15.153</v>
      </c>
      <c r="BL13" s="9">
        <v>2.121</v>
      </c>
      <c r="BM13" s="9">
        <v>0</v>
      </c>
      <c r="BN13" s="9">
        <v>2.121</v>
      </c>
      <c r="BO13" s="9">
        <v>94.772999999999996</v>
      </c>
      <c r="BP13" s="9">
        <v>37.936</v>
      </c>
      <c r="BQ13" s="9">
        <v>56.837000000000003</v>
      </c>
      <c r="BR13" s="9">
        <v>86.855999999999995</v>
      </c>
      <c r="BS13" s="9">
        <v>35.722000000000001</v>
      </c>
      <c r="BT13" s="9">
        <v>51.134</v>
      </c>
      <c r="BU13" s="9">
        <v>43.316000000000003</v>
      </c>
      <c r="BV13" s="9">
        <v>21.114000000000001</v>
      </c>
      <c r="BW13" s="9">
        <v>22.202000000000002</v>
      </c>
      <c r="BX13" s="9">
        <v>43.54</v>
      </c>
      <c r="BY13" s="9">
        <v>14.608000000000001</v>
      </c>
      <c r="BZ13" s="9">
        <v>28.931999999999999</v>
      </c>
      <c r="CA13" s="9">
        <v>7.9169999999999998</v>
      </c>
      <c r="CB13" s="9">
        <v>2.214</v>
      </c>
      <c r="CC13" s="9">
        <v>5.7030000000000003</v>
      </c>
      <c r="CD13" s="9">
        <v>81.864999999999995</v>
      </c>
      <c r="CE13" s="9">
        <v>42.280999999999999</v>
      </c>
      <c r="CF13" s="9">
        <v>39.584000000000003</v>
      </c>
      <c r="CG13" s="9">
        <v>75.900000000000006</v>
      </c>
      <c r="CH13" s="9">
        <v>40.067</v>
      </c>
      <c r="CI13" s="9">
        <v>35.832999999999998</v>
      </c>
      <c r="CJ13" s="9">
        <v>34.682000000000002</v>
      </c>
      <c r="CK13" s="9">
        <v>22.963000000000001</v>
      </c>
      <c r="CL13" s="9">
        <v>11.718999999999999</v>
      </c>
      <c r="CM13" s="9">
        <v>41.218000000000004</v>
      </c>
      <c r="CN13" s="9">
        <v>17.103999999999999</v>
      </c>
      <c r="CO13" s="9">
        <v>24.114000000000001</v>
      </c>
      <c r="CP13" s="9">
        <v>5.9649999999999999</v>
      </c>
      <c r="CQ13" s="9">
        <v>2.214</v>
      </c>
      <c r="CR13" s="9">
        <v>3.7509999999999999</v>
      </c>
      <c r="CS13" s="9">
        <v>112.331</v>
      </c>
      <c r="CT13" s="9">
        <v>36.902000000000001</v>
      </c>
      <c r="CU13" s="9">
        <v>75.427999999999997</v>
      </c>
      <c r="CV13" s="9">
        <v>106.621</v>
      </c>
      <c r="CW13" s="9">
        <v>34.478000000000002</v>
      </c>
      <c r="CX13" s="9">
        <v>72.143000000000001</v>
      </c>
      <c r="CY13" s="9">
        <v>36.023000000000003</v>
      </c>
      <c r="CZ13" s="9">
        <v>13.552</v>
      </c>
      <c r="DA13" s="9">
        <v>22.471</v>
      </c>
      <c r="DB13" s="9">
        <v>70.597999999999999</v>
      </c>
      <c r="DC13" s="9">
        <v>20.925000000000001</v>
      </c>
      <c r="DD13" s="9">
        <v>49.671999999999997</v>
      </c>
      <c r="DE13" s="9">
        <v>5.71</v>
      </c>
      <c r="DF13" s="9">
        <v>2.4239999999999999</v>
      </c>
      <c r="DG13" s="9">
        <v>3.2850000000000001</v>
      </c>
      <c r="DH13" s="9">
        <v>136.83099999999999</v>
      </c>
      <c r="DI13" s="9">
        <v>58.23</v>
      </c>
      <c r="DJ13" s="9">
        <v>78.600999999999999</v>
      </c>
      <c r="DK13" s="9">
        <v>125.883</v>
      </c>
      <c r="DL13" s="9">
        <v>55.311</v>
      </c>
      <c r="DM13" s="9">
        <v>70.572000000000003</v>
      </c>
      <c r="DN13" s="9">
        <v>54.180999999999997</v>
      </c>
      <c r="DO13" s="9">
        <v>23.535</v>
      </c>
      <c r="DP13" s="9">
        <v>30.646000000000001</v>
      </c>
      <c r="DQ13" s="9">
        <v>71.701999999999998</v>
      </c>
      <c r="DR13" s="9">
        <v>31.776</v>
      </c>
      <c r="DS13" s="9">
        <v>39.926000000000002</v>
      </c>
      <c r="DT13" s="9">
        <v>10.949</v>
      </c>
      <c r="DU13" s="9">
        <v>2.919</v>
      </c>
      <c r="DV13" s="9">
        <v>8.0289999999999999</v>
      </c>
      <c r="DW13" s="9">
        <v>60.384999999999998</v>
      </c>
      <c r="DX13" s="9">
        <v>27.041</v>
      </c>
      <c r="DY13" s="9">
        <v>33.344000000000001</v>
      </c>
      <c r="DZ13" s="9">
        <v>54.256</v>
      </c>
      <c r="EA13" s="9">
        <v>24.655999999999999</v>
      </c>
      <c r="EB13" s="9">
        <v>29.599</v>
      </c>
      <c r="EC13" s="9">
        <v>29.844000000000001</v>
      </c>
      <c r="ED13" s="9">
        <v>15.811999999999999</v>
      </c>
      <c r="EE13" s="9">
        <v>14.032999999999999</v>
      </c>
      <c r="EF13" s="9">
        <v>24.411000000000001</v>
      </c>
      <c r="EG13" s="9">
        <v>8.8439999999999994</v>
      </c>
      <c r="EH13" s="9">
        <v>15.567</v>
      </c>
      <c r="EI13" s="9">
        <v>6.1289999999999996</v>
      </c>
      <c r="EJ13" s="9">
        <v>2.3849999999999998</v>
      </c>
      <c r="EK13" s="9">
        <v>3.7440000000000002</v>
      </c>
      <c r="EL13" s="9">
        <v>11.05</v>
      </c>
      <c r="EM13" s="9">
        <v>5.375</v>
      </c>
      <c r="EN13" s="9">
        <v>5.6740000000000004</v>
      </c>
      <c r="EO13" s="9">
        <v>11.05</v>
      </c>
      <c r="EP13" s="9">
        <v>5.375</v>
      </c>
      <c r="EQ13" s="9">
        <v>5.6740000000000004</v>
      </c>
      <c r="ER13" s="9">
        <v>7.32</v>
      </c>
      <c r="ES13" s="9">
        <v>3.7360000000000002</v>
      </c>
      <c r="ET13" s="9">
        <v>3.5840000000000001</v>
      </c>
      <c r="EU13" s="9">
        <v>3.7290000000000001</v>
      </c>
      <c r="EV13" s="9">
        <v>1.639</v>
      </c>
      <c r="EW13" s="9">
        <v>2.09</v>
      </c>
      <c r="EX13" s="9">
        <v>0</v>
      </c>
      <c r="EY13" s="9">
        <v>0</v>
      </c>
      <c r="EZ13" s="9">
        <v>0</v>
      </c>
      <c r="FA13" s="9">
        <v>299.70699999999999</v>
      </c>
      <c r="FB13" s="9">
        <v>117.989</v>
      </c>
      <c r="FC13" s="9">
        <v>181.71700000000001</v>
      </c>
      <c r="FD13" s="9">
        <v>284.178</v>
      </c>
      <c r="FE13" s="9">
        <v>110.90300000000001</v>
      </c>
      <c r="FF13" s="9">
        <v>173.27500000000001</v>
      </c>
      <c r="FG13" s="9">
        <v>148.386</v>
      </c>
      <c r="FH13" s="9">
        <v>56.582999999999998</v>
      </c>
      <c r="FI13" s="9">
        <v>91.802999999999997</v>
      </c>
      <c r="FJ13" s="9">
        <v>135.792</v>
      </c>
      <c r="FK13" s="9">
        <v>54.32</v>
      </c>
      <c r="FL13" s="9">
        <v>81.471999999999994</v>
      </c>
      <c r="FM13" s="9">
        <v>15.529</v>
      </c>
      <c r="FN13" s="9">
        <v>7.0860000000000003</v>
      </c>
      <c r="FO13" s="9">
        <v>8.4420000000000002</v>
      </c>
      <c r="FP13" s="9">
        <v>255.05</v>
      </c>
      <c r="FQ13" s="9">
        <v>95.995000000000005</v>
      </c>
      <c r="FR13" s="9">
        <v>159.054</v>
      </c>
      <c r="FS13" s="9">
        <v>244.27199999999999</v>
      </c>
      <c r="FT13" s="9">
        <v>91.096999999999994</v>
      </c>
      <c r="FU13" s="9">
        <v>153.17500000000001</v>
      </c>
      <c r="FV13" s="9">
        <v>127.136</v>
      </c>
      <c r="FW13" s="9">
        <v>44.677999999999997</v>
      </c>
      <c r="FX13" s="9">
        <v>82.457999999999998</v>
      </c>
      <c r="FY13" s="9">
        <v>117.136</v>
      </c>
      <c r="FZ13" s="9">
        <v>46.418999999999997</v>
      </c>
      <c r="GA13" s="9">
        <v>70.716999999999999</v>
      </c>
      <c r="GB13" s="9">
        <v>10.776999999999999</v>
      </c>
      <c r="GC13" s="9">
        <v>4.899</v>
      </c>
      <c r="GD13" s="9">
        <v>5.8789999999999996</v>
      </c>
      <c r="GE13" s="9">
        <v>44.656999999999996</v>
      </c>
      <c r="GF13" s="9">
        <v>21.994</v>
      </c>
      <c r="GG13" s="9">
        <v>22.663</v>
      </c>
      <c r="GH13" s="9">
        <v>39.905999999999999</v>
      </c>
      <c r="GI13" s="9">
        <v>19.806000000000001</v>
      </c>
      <c r="GJ13" s="9">
        <v>20.100000000000001</v>
      </c>
      <c r="GK13" s="9">
        <v>21.25</v>
      </c>
      <c r="GL13" s="9">
        <v>11.904999999999999</v>
      </c>
      <c r="GM13" s="9">
        <v>9.3450000000000006</v>
      </c>
      <c r="GN13" s="9">
        <v>18.655999999999999</v>
      </c>
      <c r="GO13" s="9">
        <v>7.9009999999999998</v>
      </c>
      <c r="GP13" s="9">
        <v>10.755000000000001</v>
      </c>
      <c r="GQ13" s="9">
        <v>4.7510000000000003</v>
      </c>
      <c r="GR13" s="9">
        <v>2.1880000000000002</v>
      </c>
      <c r="GS13" s="9">
        <v>2.5630000000000002</v>
      </c>
      <c r="GT13" s="9">
        <v>99.031000000000006</v>
      </c>
      <c r="GU13" s="9">
        <v>35.438000000000002</v>
      </c>
      <c r="GV13" s="9">
        <v>63.593000000000004</v>
      </c>
      <c r="GW13" s="9">
        <v>93.867999999999995</v>
      </c>
      <c r="GX13" s="9">
        <v>33.701999999999998</v>
      </c>
      <c r="GY13" s="9">
        <v>60.165999999999997</v>
      </c>
      <c r="GZ13" s="9">
        <v>36.762</v>
      </c>
      <c r="HA13" s="9">
        <v>9.4369999999999994</v>
      </c>
      <c r="HB13" s="9">
        <v>27.324000000000002</v>
      </c>
      <c r="HC13" s="9">
        <v>57.106999999999999</v>
      </c>
      <c r="HD13" s="9">
        <v>24.265000000000001</v>
      </c>
      <c r="HE13" s="9">
        <v>32.841999999999999</v>
      </c>
      <c r="HF13" s="9">
        <v>5.1630000000000003</v>
      </c>
      <c r="HG13" s="9">
        <v>1.736</v>
      </c>
      <c r="HH13" s="9">
        <v>3.427</v>
      </c>
      <c r="HI13" s="9">
        <v>47.884</v>
      </c>
      <c r="HJ13" s="9">
        <v>14.685</v>
      </c>
      <c r="HK13" s="9">
        <v>33.198999999999998</v>
      </c>
      <c r="HL13" s="9">
        <v>45.613999999999997</v>
      </c>
      <c r="HM13" s="9">
        <v>13.606999999999999</v>
      </c>
      <c r="HN13" s="9">
        <v>32.006</v>
      </c>
      <c r="HO13" s="9">
        <v>23.370999999999999</v>
      </c>
      <c r="HP13" s="9">
        <v>6.532</v>
      </c>
      <c r="HQ13" s="9">
        <v>16.838999999999999</v>
      </c>
      <c r="HR13" s="9">
        <v>22.242000000000001</v>
      </c>
      <c r="HS13" s="9">
        <v>7.0750000000000002</v>
      </c>
      <c r="HT13" s="9">
        <v>15.167</v>
      </c>
      <c r="HU13" s="9">
        <v>2.27</v>
      </c>
      <c r="HV13" s="9">
        <v>1.077</v>
      </c>
      <c r="HW13" s="9">
        <v>1.1930000000000001</v>
      </c>
      <c r="HX13" s="9">
        <v>89.456999999999994</v>
      </c>
      <c r="HY13" s="9">
        <v>34.036000000000001</v>
      </c>
      <c r="HZ13" s="9">
        <v>55.420999999999999</v>
      </c>
      <c r="IA13" s="9">
        <v>85.084000000000003</v>
      </c>
      <c r="IB13" s="9">
        <v>31.9</v>
      </c>
      <c r="IC13" s="9">
        <v>53.183999999999997</v>
      </c>
      <c r="ID13" s="9">
        <v>50.482999999999997</v>
      </c>
      <c r="IE13" s="9">
        <v>19.463000000000001</v>
      </c>
      <c r="IF13" s="9">
        <v>31.02</v>
      </c>
      <c r="IG13" s="9">
        <v>34.600999999999999</v>
      </c>
      <c r="IH13" s="9">
        <v>12.436999999999999</v>
      </c>
      <c r="II13" s="9">
        <v>22.164000000000001</v>
      </c>
      <c r="IJ13" s="9">
        <v>4.3730000000000002</v>
      </c>
      <c r="IK13" s="9">
        <v>2.1360000000000001</v>
      </c>
      <c r="IL13" s="9">
        <v>2.2370000000000001</v>
      </c>
      <c r="IM13" s="9">
        <v>63.335000000000001</v>
      </c>
      <c r="IN13" s="9">
        <v>33.83</v>
      </c>
      <c r="IO13" s="9">
        <v>29.504999999999999</v>
      </c>
      <c r="IP13" s="9">
        <v>59.612000000000002</v>
      </c>
      <c r="IQ13" s="9">
        <v>31.693000000000001</v>
      </c>
    </row>
    <row r="14" spans="1:251">
      <c r="A14" s="10">
        <v>43132</v>
      </c>
      <c r="B14" s="9">
        <v>60.23</v>
      </c>
      <c r="C14" s="9">
        <v>98.525999999999996</v>
      </c>
      <c r="D14" s="9">
        <v>23.311</v>
      </c>
      <c r="E14" s="9">
        <v>6.726</v>
      </c>
      <c r="F14" s="9">
        <v>16.585000000000001</v>
      </c>
      <c r="G14" s="9">
        <v>288.49400000000003</v>
      </c>
      <c r="H14" s="9">
        <v>98.894999999999996</v>
      </c>
      <c r="I14" s="9">
        <v>189.59899999999999</v>
      </c>
      <c r="J14" s="9">
        <v>273.226</v>
      </c>
      <c r="K14" s="9">
        <v>93.86</v>
      </c>
      <c r="L14" s="9">
        <v>179.36600000000001</v>
      </c>
      <c r="M14" s="9">
        <v>138.417</v>
      </c>
      <c r="N14" s="9">
        <v>48.383000000000003</v>
      </c>
      <c r="O14" s="9">
        <v>90.034000000000006</v>
      </c>
      <c r="P14" s="9">
        <v>134.809</v>
      </c>
      <c r="Q14" s="9">
        <v>45.476999999999997</v>
      </c>
      <c r="R14" s="9">
        <v>89.331000000000003</v>
      </c>
      <c r="S14" s="9">
        <v>15.268000000000001</v>
      </c>
      <c r="T14" s="9">
        <v>5.0350000000000001</v>
      </c>
      <c r="U14" s="9">
        <v>10.233000000000001</v>
      </c>
      <c r="V14" s="9">
        <v>56.088999999999999</v>
      </c>
      <c r="W14" s="9">
        <v>29.645</v>
      </c>
      <c r="X14" s="9">
        <v>26.443999999999999</v>
      </c>
      <c r="Y14" s="9">
        <v>48.045999999999999</v>
      </c>
      <c r="Z14" s="9">
        <v>27.954000000000001</v>
      </c>
      <c r="AA14" s="9">
        <v>20.091999999999999</v>
      </c>
      <c r="AB14" s="9">
        <v>24.099</v>
      </c>
      <c r="AC14" s="9">
        <v>13.202</v>
      </c>
      <c r="AD14" s="9">
        <v>10.897</v>
      </c>
      <c r="AE14" s="9">
        <v>23.946999999999999</v>
      </c>
      <c r="AF14" s="9">
        <v>14.753</v>
      </c>
      <c r="AG14" s="9">
        <v>9.1940000000000008</v>
      </c>
      <c r="AH14" s="9">
        <v>8.0429999999999993</v>
      </c>
      <c r="AI14" s="9">
        <v>1.6910000000000001</v>
      </c>
      <c r="AJ14" s="9">
        <v>6.3520000000000003</v>
      </c>
      <c r="AK14" s="9">
        <v>113.005</v>
      </c>
      <c r="AL14" s="9">
        <v>35.011000000000003</v>
      </c>
      <c r="AM14" s="9">
        <v>77.994</v>
      </c>
      <c r="AN14" s="9">
        <v>103.858</v>
      </c>
      <c r="AO14" s="9">
        <v>33.947000000000003</v>
      </c>
      <c r="AP14" s="9">
        <v>69.911000000000001</v>
      </c>
      <c r="AQ14" s="9">
        <v>43.645000000000003</v>
      </c>
      <c r="AR14" s="9">
        <v>13.295999999999999</v>
      </c>
      <c r="AS14" s="9">
        <v>30.349</v>
      </c>
      <c r="AT14" s="9">
        <v>60.212000000000003</v>
      </c>
      <c r="AU14" s="9">
        <v>20.65</v>
      </c>
      <c r="AV14" s="9">
        <v>39.561999999999998</v>
      </c>
      <c r="AW14" s="9">
        <v>9.1470000000000002</v>
      </c>
      <c r="AX14" s="9">
        <v>1.0649999999999999</v>
      </c>
      <c r="AY14" s="9">
        <v>8.0820000000000007</v>
      </c>
      <c r="AZ14" s="9">
        <v>50.31</v>
      </c>
      <c r="BA14" s="9">
        <v>17.895</v>
      </c>
      <c r="BB14" s="9">
        <v>32.414999999999999</v>
      </c>
      <c r="BC14" s="9">
        <v>48.423999999999999</v>
      </c>
      <c r="BD14" s="9">
        <v>17.178000000000001</v>
      </c>
      <c r="BE14" s="9">
        <v>31.247</v>
      </c>
      <c r="BF14" s="9">
        <v>26.52</v>
      </c>
      <c r="BG14" s="9">
        <v>8.7769999999999992</v>
      </c>
      <c r="BH14" s="9">
        <v>17.742000000000001</v>
      </c>
      <c r="BI14" s="9">
        <v>21.905000000000001</v>
      </c>
      <c r="BJ14" s="9">
        <v>8.4</v>
      </c>
      <c r="BK14" s="9">
        <v>13.505000000000001</v>
      </c>
      <c r="BL14" s="9">
        <v>1.8859999999999999</v>
      </c>
      <c r="BM14" s="9">
        <v>0.71699999999999997</v>
      </c>
      <c r="BN14" s="9">
        <v>1.1679999999999999</v>
      </c>
      <c r="BO14" s="9">
        <v>89.394999999999996</v>
      </c>
      <c r="BP14" s="9">
        <v>34.008000000000003</v>
      </c>
      <c r="BQ14" s="9">
        <v>55.387</v>
      </c>
      <c r="BR14" s="9">
        <v>79.951999999999998</v>
      </c>
      <c r="BS14" s="9">
        <v>30.257999999999999</v>
      </c>
      <c r="BT14" s="9">
        <v>49.692999999999998</v>
      </c>
      <c r="BU14" s="9">
        <v>44.823</v>
      </c>
      <c r="BV14" s="9">
        <v>18.706</v>
      </c>
      <c r="BW14" s="9">
        <v>26.117000000000001</v>
      </c>
      <c r="BX14" s="9">
        <v>35.128</v>
      </c>
      <c r="BY14" s="9">
        <v>11.552</v>
      </c>
      <c r="BZ14" s="9">
        <v>23.576000000000001</v>
      </c>
      <c r="CA14" s="9">
        <v>9.4440000000000008</v>
      </c>
      <c r="CB14" s="9">
        <v>3.75</v>
      </c>
      <c r="CC14" s="9">
        <v>5.694</v>
      </c>
      <c r="CD14" s="9">
        <v>91.873000000000005</v>
      </c>
      <c r="CE14" s="9">
        <v>41.625999999999998</v>
      </c>
      <c r="CF14" s="9">
        <v>50.247</v>
      </c>
      <c r="CG14" s="9">
        <v>89.037999999999997</v>
      </c>
      <c r="CH14" s="9">
        <v>40.432000000000002</v>
      </c>
      <c r="CI14" s="9">
        <v>48.606000000000002</v>
      </c>
      <c r="CJ14" s="9">
        <v>47.527999999999999</v>
      </c>
      <c r="CK14" s="9">
        <v>20.805</v>
      </c>
      <c r="CL14" s="9">
        <v>26.722999999999999</v>
      </c>
      <c r="CM14" s="9">
        <v>41.51</v>
      </c>
      <c r="CN14" s="9">
        <v>19.626999999999999</v>
      </c>
      <c r="CO14" s="9">
        <v>21.882999999999999</v>
      </c>
      <c r="CP14" s="9">
        <v>2.835</v>
      </c>
      <c r="CQ14" s="9">
        <v>1.194</v>
      </c>
      <c r="CR14" s="9">
        <v>1.641</v>
      </c>
      <c r="CS14" s="9">
        <v>133.81399999999999</v>
      </c>
      <c r="CT14" s="9">
        <v>41.040999999999997</v>
      </c>
      <c r="CU14" s="9">
        <v>92.774000000000001</v>
      </c>
      <c r="CV14" s="9">
        <v>126.05800000000001</v>
      </c>
      <c r="CW14" s="9">
        <v>40.499000000000002</v>
      </c>
      <c r="CX14" s="9">
        <v>85.558000000000007</v>
      </c>
      <c r="CY14" s="9">
        <v>50.314999999999998</v>
      </c>
      <c r="CZ14" s="9">
        <v>17.806999999999999</v>
      </c>
      <c r="DA14" s="9">
        <v>32.508000000000003</v>
      </c>
      <c r="DB14" s="9">
        <v>75.742000000000004</v>
      </c>
      <c r="DC14" s="9">
        <v>22.692</v>
      </c>
      <c r="DD14" s="9">
        <v>53.05</v>
      </c>
      <c r="DE14" s="9">
        <v>7.7569999999999997</v>
      </c>
      <c r="DF14" s="9">
        <v>0.54200000000000004</v>
      </c>
      <c r="DG14" s="9">
        <v>7.2149999999999999</v>
      </c>
      <c r="DH14" s="9">
        <v>143.739</v>
      </c>
      <c r="DI14" s="9">
        <v>59.603999999999999</v>
      </c>
      <c r="DJ14" s="9">
        <v>84.135000000000005</v>
      </c>
      <c r="DK14" s="9">
        <v>130.75899999999999</v>
      </c>
      <c r="DL14" s="9">
        <v>54.613999999999997</v>
      </c>
      <c r="DM14" s="9">
        <v>76.144999999999996</v>
      </c>
      <c r="DN14" s="9">
        <v>65.870999999999995</v>
      </c>
      <c r="DO14" s="9">
        <v>24.045000000000002</v>
      </c>
      <c r="DP14" s="9">
        <v>41.825000000000003</v>
      </c>
      <c r="DQ14" s="9">
        <v>64.888000000000005</v>
      </c>
      <c r="DR14" s="9">
        <v>30.568000000000001</v>
      </c>
      <c r="DS14" s="9">
        <v>34.319000000000003</v>
      </c>
      <c r="DT14" s="9">
        <v>12.98</v>
      </c>
      <c r="DU14" s="9">
        <v>4.99</v>
      </c>
      <c r="DV14" s="9">
        <v>7.99</v>
      </c>
      <c r="DW14" s="9">
        <v>56.597000000000001</v>
      </c>
      <c r="DX14" s="9">
        <v>22.565999999999999</v>
      </c>
      <c r="DY14" s="9">
        <v>34.030999999999999</v>
      </c>
      <c r="DZ14" s="9">
        <v>54.698</v>
      </c>
      <c r="EA14" s="9">
        <v>22.045999999999999</v>
      </c>
      <c r="EB14" s="9">
        <v>32.651000000000003</v>
      </c>
      <c r="EC14" s="9">
        <v>37.213000000000001</v>
      </c>
      <c r="ED14" s="9">
        <v>15.077</v>
      </c>
      <c r="EE14" s="9">
        <v>22.137</v>
      </c>
      <c r="EF14" s="9">
        <v>17.484999999999999</v>
      </c>
      <c r="EG14" s="9">
        <v>6.97</v>
      </c>
      <c r="EH14" s="9">
        <v>10.515000000000001</v>
      </c>
      <c r="EI14" s="9">
        <v>1.899</v>
      </c>
      <c r="EJ14" s="9">
        <v>0.51900000000000002</v>
      </c>
      <c r="EK14" s="9">
        <v>1.38</v>
      </c>
      <c r="EL14" s="9">
        <v>10.433</v>
      </c>
      <c r="EM14" s="9">
        <v>5.33</v>
      </c>
      <c r="EN14" s="9">
        <v>5.1029999999999998</v>
      </c>
      <c r="EO14" s="9">
        <v>9.7579999999999991</v>
      </c>
      <c r="EP14" s="9">
        <v>4.6559999999999997</v>
      </c>
      <c r="EQ14" s="9">
        <v>5.1029999999999998</v>
      </c>
      <c r="ER14" s="9">
        <v>9.1170000000000009</v>
      </c>
      <c r="ES14" s="9">
        <v>4.6559999999999997</v>
      </c>
      <c r="ET14" s="9">
        <v>4.4610000000000003</v>
      </c>
      <c r="EU14" s="9">
        <v>0.64100000000000001</v>
      </c>
      <c r="EV14" s="9">
        <v>0</v>
      </c>
      <c r="EW14" s="9">
        <v>0.64100000000000001</v>
      </c>
      <c r="EX14" s="9">
        <v>0.67500000000000004</v>
      </c>
      <c r="EY14" s="9">
        <v>0.67500000000000004</v>
      </c>
      <c r="EZ14" s="9">
        <v>0</v>
      </c>
      <c r="FA14" s="9">
        <v>281.399</v>
      </c>
      <c r="FB14" s="9">
        <v>111.85</v>
      </c>
      <c r="FC14" s="9">
        <v>169.54900000000001</v>
      </c>
      <c r="FD14" s="9">
        <v>259.29399999999998</v>
      </c>
      <c r="FE14" s="9">
        <v>104.363</v>
      </c>
      <c r="FF14" s="9">
        <v>154.93100000000001</v>
      </c>
      <c r="FG14" s="9">
        <v>126.913</v>
      </c>
      <c r="FH14" s="9">
        <v>50.075000000000003</v>
      </c>
      <c r="FI14" s="9">
        <v>76.838999999999999</v>
      </c>
      <c r="FJ14" s="9">
        <v>132.381</v>
      </c>
      <c r="FK14" s="9">
        <v>54.289000000000001</v>
      </c>
      <c r="FL14" s="9">
        <v>78.091999999999999</v>
      </c>
      <c r="FM14" s="9">
        <v>22.105</v>
      </c>
      <c r="FN14" s="9">
        <v>7.4870000000000001</v>
      </c>
      <c r="FO14" s="9">
        <v>14.618</v>
      </c>
      <c r="FP14" s="9">
        <v>243.745</v>
      </c>
      <c r="FQ14" s="9">
        <v>88.471000000000004</v>
      </c>
      <c r="FR14" s="9">
        <v>155.274</v>
      </c>
      <c r="FS14" s="9">
        <v>226.65199999999999</v>
      </c>
      <c r="FT14" s="9">
        <v>83.948999999999998</v>
      </c>
      <c r="FU14" s="9">
        <v>142.703</v>
      </c>
      <c r="FV14" s="9">
        <v>109.17100000000001</v>
      </c>
      <c r="FW14" s="9">
        <v>39.756</v>
      </c>
      <c r="FX14" s="9">
        <v>69.414000000000001</v>
      </c>
      <c r="FY14" s="9">
        <v>117.48099999999999</v>
      </c>
      <c r="FZ14" s="9">
        <v>44.192999999999998</v>
      </c>
      <c r="GA14" s="9">
        <v>73.289000000000001</v>
      </c>
      <c r="GB14" s="9">
        <v>17.093</v>
      </c>
      <c r="GC14" s="9">
        <v>4.5220000000000002</v>
      </c>
      <c r="GD14" s="9">
        <v>12.571</v>
      </c>
      <c r="GE14" s="9">
        <v>37.654000000000003</v>
      </c>
      <c r="GF14" s="9">
        <v>23.379000000000001</v>
      </c>
      <c r="GG14" s="9">
        <v>14.275</v>
      </c>
      <c r="GH14" s="9">
        <v>32.642000000000003</v>
      </c>
      <c r="GI14" s="9">
        <v>20.414000000000001</v>
      </c>
      <c r="GJ14" s="9">
        <v>12.228</v>
      </c>
      <c r="GK14" s="9">
        <v>17.742000000000001</v>
      </c>
      <c r="GL14" s="9">
        <v>10.318</v>
      </c>
      <c r="GM14" s="9">
        <v>7.4240000000000004</v>
      </c>
      <c r="GN14" s="9">
        <v>14.9</v>
      </c>
      <c r="GO14" s="9">
        <v>10.096</v>
      </c>
      <c r="GP14" s="9">
        <v>4.8040000000000003</v>
      </c>
      <c r="GQ14" s="9">
        <v>5.0119999999999996</v>
      </c>
      <c r="GR14" s="9">
        <v>2.9649999999999999</v>
      </c>
      <c r="GS14" s="9">
        <v>2.0470000000000002</v>
      </c>
      <c r="GT14" s="9">
        <v>97.207999999999998</v>
      </c>
      <c r="GU14" s="9">
        <v>33.804000000000002</v>
      </c>
      <c r="GV14" s="9">
        <v>63.404000000000003</v>
      </c>
      <c r="GW14" s="9">
        <v>90.013999999999996</v>
      </c>
      <c r="GX14" s="9">
        <v>32.232999999999997</v>
      </c>
      <c r="GY14" s="9">
        <v>57.780999999999999</v>
      </c>
      <c r="GZ14" s="9">
        <v>43.402999999999999</v>
      </c>
      <c r="HA14" s="9">
        <v>15.955</v>
      </c>
      <c r="HB14" s="9">
        <v>27.446999999999999</v>
      </c>
      <c r="HC14" s="9">
        <v>46.612000000000002</v>
      </c>
      <c r="HD14" s="9">
        <v>16.277999999999999</v>
      </c>
      <c r="HE14" s="9">
        <v>30.334</v>
      </c>
      <c r="HF14" s="9">
        <v>7.194</v>
      </c>
      <c r="HG14" s="9">
        <v>1.571</v>
      </c>
      <c r="HH14" s="9">
        <v>5.6230000000000002</v>
      </c>
      <c r="HI14" s="9">
        <v>41.735999999999997</v>
      </c>
      <c r="HJ14" s="9">
        <v>13.021000000000001</v>
      </c>
      <c r="HK14" s="9">
        <v>28.715</v>
      </c>
      <c r="HL14" s="9">
        <v>41.347999999999999</v>
      </c>
      <c r="HM14" s="9">
        <v>12.632999999999999</v>
      </c>
      <c r="HN14" s="9">
        <v>28.715</v>
      </c>
      <c r="HO14" s="9">
        <v>19.346</v>
      </c>
      <c r="HP14" s="9">
        <v>4.1079999999999997</v>
      </c>
      <c r="HQ14" s="9">
        <v>15.239000000000001</v>
      </c>
      <c r="HR14" s="9">
        <v>22.001999999999999</v>
      </c>
      <c r="HS14" s="9">
        <v>8.5259999999999998</v>
      </c>
      <c r="HT14" s="9">
        <v>13.476000000000001</v>
      </c>
      <c r="HU14" s="9">
        <v>0.38800000000000001</v>
      </c>
      <c r="HV14" s="9">
        <v>0.38800000000000001</v>
      </c>
      <c r="HW14" s="9">
        <v>0</v>
      </c>
      <c r="HX14" s="9">
        <v>71.191999999999993</v>
      </c>
      <c r="HY14" s="9">
        <v>27.052</v>
      </c>
      <c r="HZ14" s="9">
        <v>44.14</v>
      </c>
      <c r="IA14" s="9">
        <v>64.561000000000007</v>
      </c>
      <c r="IB14" s="9">
        <v>24.736000000000001</v>
      </c>
      <c r="IC14" s="9">
        <v>39.825000000000003</v>
      </c>
      <c r="ID14" s="9">
        <v>32.585000000000001</v>
      </c>
      <c r="IE14" s="9">
        <v>13.926</v>
      </c>
      <c r="IF14" s="9">
        <v>18.658999999999999</v>
      </c>
      <c r="IG14" s="9">
        <v>31.975999999999999</v>
      </c>
      <c r="IH14" s="9">
        <v>10.81</v>
      </c>
      <c r="II14" s="9">
        <v>21.166</v>
      </c>
      <c r="IJ14" s="9">
        <v>6.6319999999999997</v>
      </c>
      <c r="IK14" s="9">
        <v>2.3159999999999998</v>
      </c>
      <c r="IL14" s="9">
        <v>4.3150000000000004</v>
      </c>
      <c r="IM14" s="9">
        <v>71.262</v>
      </c>
      <c r="IN14" s="9">
        <v>37.972000000000001</v>
      </c>
      <c r="IO14" s="9">
        <v>33.29</v>
      </c>
      <c r="IP14" s="9">
        <v>63.371000000000002</v>
      </c>
      <c r="IQ14" s="9">
        <v>34.761000000000003</v>
      </c>
    </row>
    <row r="15" spans="1:251">
      <c r="A15" s="10">
        <v>43497</v>
      </c>
      <c r="B15" s="9">
        <v>58.923999999999999</v>
      </c>
      <c r="C15" s="9">
        <v>86.046000000000006</v>
      </c>
      <c r="D15" s="9">
        <v>32.813000000000002</v>
      </c>
      <c r="E15" s="9">
        <v>8.8109999999999999</v>
      </c>
      <c r="F15" s="9">
        <v>24.003</v>
      </c>
      <c r="G15" s="9">
        <v>267.55500000000001</v>
      </c>
      <c r="H15" s="9">
        <v>96.131</v>
      </c>
      <c r="I15" s="9">
        <v>171.42500000000001</v>
      </c>
      <c r="J15" s="9">
        <v>240.20400000000001</v>
      </c>
      <c r="K15" s="9">
        <v>89.91</v>
      </c>
      <c r="L15" s="9">
        <v>150.29400000000001</v>
      </c>
      <c r="M15" s="9">
        <v>120.17</v>
      </c>
      <c r="N15" s="9">
        <v>44.155999999999999</v>
      </c>
      <c r="O15" s="9">
        <v>76.013999999999996</v>
      </c>
      <c r="P15" s="9">
        <v>120.033</v>
      </c>
      <c r="Q15" s="9">
        <v>45.753999999999998</v>
      </c>
      <c r="R15" s="9">
        <v>74.278999999999996</v>
      </c>
      <c r="S15" s="9">
        <v>27.352</v>
      </c>
      <c r="T15" s="9">
        <v>6.2210000000000001</v>
      </c>
      <c r="U15" s="9">
        <v>21.131</v>
      </c>
      <c r="V15" s="9">
        <v>56.752000000000002</v>
      </c>
      <c r="W15" s="9">
        <v>31.178000000000001</v>
      </c>
      <c r="X15" s="9">
        <v>25.573</v>
      </c>
      <c r="Y15" s="9">
        <v>51.29</v>
      </c>
      <c r="Z15" s="9">
        <v>28.588999999999999</v>
      </c>
      <c r="AA15" s="9">
        <v>22.701000000000001</v>
      </c>
      <c r="AB15" s="9">
        <v>26.353999999999999</v>
      </c>
      <c r="AC15" s="9">
        <v>15.419</v>
      </c>
      <c r="AD15" s="9">
        <v>10.935</v>
      </c>
      <c r="AE15" s="9">
        <v>24.936</v>
      </c>
      <c r="AF15" s="9">
        <v>13.17</v>
      </c>
      <c r="AG15" s="9">
        <v>11.766</v>
      </c>
      <c r="AH15" s="9">
        <v>5.4619999999999997</v>
      </c>
      <c r="AI15" s="9">
        <v>2.59</v>
      </c>
      <c r="AJ15" s="9">
        <v>2.8719999999999999</v>
      </c>
      <c r="AK15" s="9">
        <v>108.98</v>
      </c>
      <c r="AL15" s="9">
        <v>33.987000000000002</v>
      </c>
      <c r="AM15" s="9">
        <v>74.992999999999995</v>
      </c>
      <c r="AN15" s="9">
        <v>101.268</v>
      </c>
      <c r="AO15" s="9">
        <v>32.954999999999998</v>
      </c>
      <c r="AP15" s="9">
        <v>68.313000000000002</v>
      </c>
      <c r="AQ15" s="9">
        <v>42.744999999999997</v>
      </c>
      <c r="AR15" s="9">
        <v>10.394</v>
      </c>
      <c r="AS15" s="9">
        <v>32.350999999999999</v>
      </c>
      <c r="AT15" s="9">
        <v>58.523000000000003</v>
      </c>
      <c r="AU15" s="9">
        <v>22.561</v>
      </c>
      <c r="AV15" s="9">
        <v>35.962000000000003</v>
      </c>
      <c r="AW15" s="9">
        <v>7.7130000000000001</v>
      </c>
      <c r="AX15" s="9">
        <v>1.032</v>
      </c>
      <c r="AY15" s="9">
        <v>6.68</v>
      </c>
      <c r="AZ15" s="9">
        <v>46.845999999999997</v>
      </c>
      <c r="BA15" s="9">
        <v>16.559999999999999</v>
      </c>
      <c r="BB15" s="9">
        <v>30.286000000000001</v>
      </c>
      <c r="BC15" s="9">
        <v>41.125999999999998</v>
      </c>
      <c r="BD15" s="9">
        <v>15.387</v>
      </c>
      <c r="BE15" s="9">
        <v>25.74</v>
      </c>
      <c r="BF15" s="9">
        <v>17.343</v>
      </c>
      <c r="BG15" s="9">
        <v>6.5110000000000001</v>
      </c>
      <c r="BH15" s="9">
        <v>10.832000000000001</v>
      </c>
      <c r="BI15" s="9">
        <v>23.783000000000001</v>
      </c>
      <c r="BJ15" s="9">
        <v>8.875</v>
      </c>
      <c r="BK15" s="9">
        <v>14.907999999999999</v>
      </c>
      <c r="BL15" s="9">
        <v>5.72</v>
      </c>
      <c r="BM15" s="9">
        <v>1.1739999999999999</v>
      </c>
      <c r="BN15" s="9">
        <v>4.5460000000000003</v>
      </c>
      <c r="BO15" s="9">
        <v>83.936999999999998</v>
      </c>
      <c r="BP15" s="9">
        <v>32.536000000000001</v>
      </c>
      <c r="BQ15" s="9">
        <v>51.401000000000003</v>
      </c>
      <c r="BR15" s="9">
        <v>77.051000000000002</v>
      </c>
      <c r="BS15" s="9">
        <v>31.898</v>
      </c>
      <c r="BT15" s="9">
        <v>45.152000000000001</v>
      </c>
      <c r="BU15" s="9">
        <v>46.18</v>
      </c>
      <c r="BV15" s="9">
        <v>20.218</v>
      </c>
      <c r="BW15" s="9">
        <v>25.960999999999999</v>
      </c>
      <c r="BX15" s="9">
        <v>30.870999999999999</v>
      </c>
      <c r="BY15" s="9">
        <v>11.68</v>
      </c>
      <c r="BZ15" s="9">
        <v>19.190999999999999</v>
      </c>
      <c r="CA15" s="9">
        <v>6.8860000000000001</v>
      </c>
      <c r="CB15" s="9">
        <v>0.63700000000000001</v>
      </c>
      <c r="CC15" s="9">
        <v>6.2489999999999997</v>
      </c>
      <c r="CD15" s="9">
        <v>84.543999999999997</v>
      </c>
      <c r="CE15" s="9">
        <v>44.225999999999999</v>
      </c>
      <c r="CF15" s="9">
        <v>40.317999999999998</v>
      </c>
      <c r="CG15" s="9">
        <v>72.049000000000007</v>
      </c>
      <c r="CH15" s="9">
        <v>38.259</v>
      </c>
      <c r="CI15" s="9">
        <v>33.79</v>
      </c>
      <c r="CJ15" s="9">
        <v>40.256999999999998</v>
      </c>
      <c r="CK15" s="9">
        <v>22.451000000000001</v>
      </c>
      <c r="CL15" s="9">
        <v>17.805</v>
      </c>
      <c r="CM15" s="9">
        <v>31.792999999999999</v>
      </c>
      <c r="CN15" s="9">
        <v>15.807</v>
      </c>
      <c r="CO15" s="9">
        <v>15.984999999999999</v>
      </c>
      <c r="CP15" s="9">
        <v>12.494999999999999</v>
      </c>
      <c r="CQ15" s="9">
        <v>5.9669999999999996</v>
      </c>
      <c r="CR15" s="9">
        <v>6.5279999999999996</v>
      </c>
      <c r="CS15" s="9">
        <v>114.56</v>
      </c>
      <c r="CT15" s="9">
        <v>37.366999999999997</v>
      </c>
      <c r="CU15" s="9">
        <v>77.192999999999998</v>
      </c>
      <c r="CV15" s="9">
        <v>106.179</v>
      </c>
      <c r="CW15" s="9">
        <v>35.759</v>
      </c>
      <c r="CX15" s="9">
        <v>70.418999999999997</v>
      </c>
      <c r="CY15" s="9">
        <v>40.881</v>
      </c>
      <c r="CZ15" s="9">
        <v>11.481999999999999</v>
      </c>
      <c r="DA15" s="9">
        <v>29.399000000000001</v>
      </c>
      <c r="DB15" s="9">
        <v>65.298000000000002</v>
      </c>
      <c r="DC15" s="9">
        <v>24.277999999999999</v>
      </c>
      <c r="DD15" s="9">
        <v>41.02</v>
      </c>
      <c r="DE15" s="9">
        <v>8.3810000000000002</v>
      </c>
      <c r="DF15" s="9">
        <v>1.607</v>
      </c>
      <c r="DG15" s="9">
        <v>6.7729999999999997</v>
      </c>
      <c r="DH15" s="9">
        <v>138.874</v>
      </c>
      <c r="DI15" s="9">
        <v>55.164999999999999</v>
      </c>
      <c r="DJ15" s="9">
        <v>83.709000000000003</v>
      </c>
      <c r="DK15" s="9">
        <v>122.009</v>
      </c>
      <c r="DL15" s="9">
        <v>50.149000000000001</v>
      </c>
      <c r="DM15" s="9">
        <v>71.86</v>
      </c>
      <c r="DN15" s="9">
        <v>58.197000000000003</v>
      </c>
      <c r="DO15" s="9">
        <v>23.405000000000001</v>
      </c>
      <c r="DP15" s="9">
        <v>34.792999999999999</v>
      </c>
      <c r="DQ15" s="9">
        <v>63.811</v>
      </c>
      <c r="DR15" s="9">
        <v>26.744</v>
      </c>
      <c r="DS15" s="9">
        <v>37.067</v>
      </c>
      <c r="DT15" s="9">
        <v>16.864999999999998</v>
      </c>
      <c r="DU15" s="9">
        <v>5.016</v>
      </c>
      <c r="DV15" s="9">
        <v>11.849</v>
      </c>
      <c r="DW15" s="9">
        <v>54.447000000000003</v>
      </c>
      <c r="DX15" s="9">
        <v>24.963999999999999</v>
      </c>
      <c r="DY15" s="9">
        <v>29.483000000000001</v>
      </c>
      <c r="DZ15" s="9">
        <v>46.88</v>
      </c>
      <c r="EA15" s="9">
        <v>22.777999999999999</v>
      </c>
      <c r="EB15" s="9">
        <v>24.103000000000002</v>
      </c>
      <c r="EC15" s="9">
        <v>35.405999999999999</v>
      </c>
      <c r="ED15" s="9">
        <v>17.495999999999999</v>
      </c>
      <c r="EE15" s="9">
        <v>17.908999999999999</v>
      </c>
      <c r="EF15" s="9">
        <v>11.475</v>
      </c>
      <c r="EG15" s="9">
        <v>5.2809999999999997</v>
      </c>
      <c r="EH15" s="9">
        <v>6.194</v>
      </c>
      <c r="EI15" s="9">
        <v>7.5670000000000002</v>
      </c>
      <c r="EJ15" s="9">
        <v>2.1869999999999998</v>
      </c>
      <c r="EK15" s="9">
        <v>5.3810000000000002</v>
      </c>
      <c r="EL15" s="9">
        <v>16.425999999999998</v>
      </c>
      <c r="EM15" s="9">
        <v>9.8130000000000006</v>
      </c>
      <c r="EN15" s="9">
        <v>6.6130000000000004</v>
      </c>
      <c r="EO15" s="9">
        <v>16.425999999999998</v>
      </c>
      <c r="EP15" s="9">
        <v>9.8130000000000006</v>
      </c>
      <c r="EQ15" s="9">
        <v>6.6130000000000004</v>
      </c>
      <c r="ER15" s="9">
        <v>12.04</v>
      </c>
      <c r="ES15" s="9">
        <v>7.1920000000000002</v>
      </c>
      <c r="ET15" s="9">
        <v>4.8479999999999999</v>
      </c>
      <c r="EU15" s="9">
        <v>4.3860000000000001</v>
      </c>
      <c r="EV15" s="9">
        <v>2.621</v>
      </c>
      <c r="EW15" s="9">
        <v>1.7649999999999999</v>
      </c>
      <c r="EX15" s="9">
        <v>0</v>
      </c>
      <c r="EY15" s="9">
        <v>0</v>
      </c>
      <c r="EZ15" s="9">
        <v>0</v>
      </c>
      <c r="FA15" s="9">
        <v>290.72699999999998</v>
      </c>
      <c r="FB15" s="9">
        <v>114.81399999999999</v>
      </c>
      <c r="FC15" s="9">
        <v>175.91200000000001</v>
      </c>
      <c r="FD15" s="9">
        <v>273.91199999999998</v>
      </c>
      <c r="FE15" s="9">
        <v>107.654</v>
      </c>
      <c r="FF15" s="9">
        <v>166.25800000000001</v>
      </c>
      <c r="FG15" s="9">
        <v>126.374</v>
      </c>
      <c r="FH15" s="9">
        <v>53.514000000000003</v>
      </c>
      <c r="FI15" s="9">
        <v>72.86</v>
      </c>
      <c r="FJ15" s="9">
        <v>147.53800000000001</v>
      </c>
      <c r="FK15" s="9">
        <v>54.14</v>
      </c>
      <c r="FL15" s="9">
        <v>93.397999999999996</v>
      </c>
      <c r="FM15" s="9">
        <v>16.815000000000001</v>
      </c>
      <c r="FN15" s="9">
        <v>7.16</v>
      </c>
      <c r="FO15" s="9">
        <v>9.6539999999999999</v>
      </c>
      <c r="FP15" s="9">
        <v>234.357</v>
      </c>
      <c r="FQ15" s="9">
        <v>78.614000000000004</v>
      </c>
      <c r="FR15" s="9">
        <v>155.74299999999999</v>
      </c>
      <c r="FS15" s="9">
        <v>222.27699999999999</v>
      </c>
      <c r="FT15" s="9">
        <v>74.405000000000001</v>
      </c>
      <c r="FU15" s="9">
        <v>147.87200000000001</v>
      </c>
      <c r="FV15" s="9">
        <v>98.021000000000001</v>
      </c>
      <c r="FW15" s="9">
        <v>34.115000000000002</v>
      </c>
      <c r="FX15" s="9">
        <v>63.905999999999999</v>
      </c>
      <c r="FY15" s="9">
        <v>124.255</v>
      </c>
      <c r="FZ15" s="9">
        <v>40.289000000000001</v>
      </c>
      <c r="GA15" s="9">
        <v>83.965999999999994</v>
      </c>
      <c r="GB15" s="9">
        <v>12.081</v>
      </c>
      <c r="GC15" s="9">
        <v>4.2089999999999996</v>
      </c>
      <c r="GD15" s="9">
        <v>7.8710000000000004</v>
      </c>
      <c r="GE15" s="9">
        <v>56.369</v>
      </c>
      <c r="GF15" s="9">
        <v>36.200000000000003</v>
      </c>
      <c r="GG15" s="9">
        <v>20.169</v>
      </c>
      <c r="GH15" s="9">
        <v>51.634999999999998</v>
      </c>
      <c r="GI15" s="9">
        <v>33.249000000000002</v>
      </c>
      <c r="GJ15" s="9">
        <v>18.385999999999999</v>
      </c>
      <c r="GK15" s="9">
        <v>28.352</v>
      </c>
      <c r="GL15" s="9">
        <v>19.399000000000001</v>
      </c>
      <c r="GM15" s="9">
        <v>8.9540000000000006</v>
      </c>
      <c r="GN15" s="9">
        <v>23.283000000000001</v>
      </c>
      <c r="GO15" s="9">
        <v>13.85</v>
      </c>
      <c r="GP15" s="9">
        <v>9.4329999999999998</v>
      </c>
      <c r="GQ15" s="9">
        <v>4.734</v>
      </c>
      <c r="GR15" s="9">
        <v>2.9510000000000001</v>
      </c>
      <c r="GS15" s="9">
        <v>1.7829999999999999</v>
      </c>
      <c r="GT15" s="9">
        <v>100.102</v>
      </c>
      <c r="GU15" s="9">
        <v>34.862000000000002</v>
      </c>
      <c r="GV15" s="9">
        <v>65.239999999999995</v>
      </c>
      <c r="GW15" s="9">
        <v>95.241</v>
      </c>
      <c r="GX15" s="9">
        <v>32.680999999999997</v>
      </c>
      <c r="GY15" s="9">
        <v>62.56</v>
      </c>
      <c r="GZ15" s="9">
        <v>42.076999999999998</v>
      </c>
      <c r="HA15" s="9">
        <v>16.431999999999999</v>
      </c>
      <c r="HB15" s="9">
        <v>25.645</v>
      </c>
      <c r="HC15" s="9">
        <v>53.162999999999997</v>
      </c>
      <c r="HD15" s="9">
        <v>16.248999999999999</v>
      </c>
      <c r="HE15" s="9">
        <v>36.914000000000001</v>
      </c>
      <c r="HF15" s="9">
        <v>4.8609999999999998</v>
      </c>
      <c r="HG15" s="9">
        <v>2.181</v>
      </c>
      <c r="HH15" s="9">
        <v>2.68</v>
      </c>
      <c r="HI15" s="9">
        <v>48.198</v>
      </c>
      <c r="HJ15" s="9">
        <v>14.086</v>
      </c>
      <c r="HK15" s="9">
        <v>34.113</v>
      </c>
      <c r="HL15" s="9">
        <v>47.085999999999999</v>
      </c>
      <c r="HM15" s="9">
        <v>14.086</v>
      </c>
      <c r="HN15" s="9">
        <v>33</v>
      </c>
      <c r="HO15" s="9">
        <v>21.367000000000001</v>
      </c>
      <c r="HP15" s="9">
        <v>5.6870000000000003</v>
      </c>
      <c r="HQ15" s="9">
        <v>15.680999999999999</v>
      </c>
      <c r="HR15" s="9">
        <v>25.718</v>
      </c>
      <c r="HS15" s="9">
        <v>8.3989999999999991</v>
      </c>
      <c r="HT15" s="9">
        <v>17.318999999999999</v>
      </c>
      <c r="HU15" s="9">
        <v>1.113</v>
      </c>
      <c r="HV15" s="9">
        <v>0</v>
      </c>
      <c r="HW15" s="9">
        <v>1.113</v>
      </c>
      <c r="HX15" s="9">
        <v>72.09</v>
      </c>
      <c r="HY15" s="9">
        <v>27.459</v>
      </c>
      <c r="HZ15" s="9">
        <v>44.63</v>
      </c>
      <c r="IA15" s="9">
        <v>66.602999999999994</v>
      </c>
      <c r="IB15" s="9">
        <v>24.983000000000001</v>
      </c>
      <c r="IC15" s="9">
        <v>41.619</v>
      </c>
      <c r="ID15" s="9">
        <v>30.533000000000001</v>
      </c>
      <c r="IE15" s="9">
        <v>12.391</v>
      </c>
      <c r="IF15" s="9">
        <v>18.141999999999999</v>
      </c>
      <c r="IG15" s="9">
        <v>36.07</v>
      </c>
      <c r="IH15" s="9">
        <v>12.592000000000001</v>
      </c>
      <c r="II15" s="9">
        <v>23.478000000000002</v>
      </c>
      <c r="IJ15" s="9">
        <v>5.4870000000000001</v>
      </c>
      <c r="IK15" s="9">
        <v>2.476</v>
      </c>
      <c r="IL15" s="9">
        <v>3.0110000000000001</v>
      </c>
      <c r="IM15" s="9">
        <v>70.337000000000003</v>
      </c>
      <c r="IN15" s="9">
        <v>38.406999999999996</v>
      </c>
      <c r="IO15" s="9">
        <v>31.928999999999998</v>
      </c>
      <c r="IP15" s="9">
        <v>64.983000000000004</v>
      </c>
      <c r="IQ15" s="9">
        <v>35.904000000000003</v>
      </c>
    </row>
    <row r="16" spans="1:251">
      <c r="A16" s="10">
        <v>43862</v>
      </c>
      <c r="B16" s="9">
        <v>61.682000000000002</v>
      </c>
      <c r="C16" s="9">
        <v>103.197</v>
      </c>
      <c r="D16" s="9">
        <v>15.971</v>
      </c>
      <c r="E16" s="9">
        <v>5.3049999999999997</v>
      </c>
      <c r="F16" s="9">
        <v>10.666</v>
      </c>
      <c r="G16" s="9">
        <v>297.99099999999999</v>
      </c>
      <c r="H16" s="9">
        <v>100.547</v>
      </c>
      <c r="I16" s="9">
        <v>197.44399999999999</v>
      </c>
      <c r="J16" s="9">
        <v>283.39499999999998</v>
      </c>
      <c r="K16" s="9">
        <v>95.242000000000004</v>
      </c>
      <c r="L16" s="9">
        <v>188.15299999999999</v>
      </c>
      <c r="M16" s="9">
        <v>137.22399999999999</v>
      </c>
      <c r="N16" s="9">
        <v>43.755000000000003</v>
      </c>
      <c r="O16" s="9">
        <v>93.468999999999994</v>
      </c>
      <c r="P16" s="9">
        <v>146.17099999999999</v>
      </c>
      <c r="Q16" s="9">
        <v>51.487000000000002</v>
      </c>
      <c r="R16" s="9">
        <v>94.683999999999997</v>
      </c>
      <c r="S16" s="9">
        <v>14.595000000000001</v>
      </c>
      <c r="T16" s="9">
        <v>5.3049999999999997</v>
      </c>
      <c r="U16" s="9">
        <v>9.2910000000000004</v>
      </c>
      <c r="V16" s="9">
        <v>43.042999999999999</v>
      </c>
      <c r="W16" s="9">
        <v>23.891999999999999</v>
      </c>
      <c r="X16" s="9">
        <v>19.151</v>
      </c>
      <c r="Y16" s="9">
        <v>41.667000000000002</v>
      </c>
      <c r="Z16" s="9">
        <v>23.891999999999999</v>
      </c>
      <c r="AA16" s="9">
        <v>17.774999999999999</v>
      </c>
      <c r="AB16" s="9">
        <v>22.959</v>
      </c>
      <c r="AC16" s="9">
        <v>13.696999999999999</v>
      </c>
      <c r="AD16" s="9">
        <v>9.2620000000000005</v>
      </c>
      <c r="AE16" s="9">
        <v>18.707999999999998</v>
      </c>
      <c r="AF16" s="9">
        <v>10.196</v>
      </c>
      <c r="AG16" s="9">
        <v>8.5120000000000005</v>
      </c>
      <c r="AH16" s="9">
        <v>1.3759999999999999</v>
      </c>
      <c r="AI16" s="9">
        <v>0</v>
      </c>
      <c r="AJ16" s="9">
        <v>1.3759999999999999</v>
      </c>
      <c r="AK16" s="9">
        <v>104.011</v>
      </c>
      <c r="AL16" s="9">
        <v>27.477</v>
      </c>
      <c r="AM16" s="9">
        <v>76.534000000000006</v>
      </c>
      <c r="AN16" s="9">
        <v>101.696</v>
      </c>
      <c r="AO16" s="9">
        <v>27.477</v>
      </c>
      <c r="AP16" s="9">
        <v>74.218999999999994</v>
      </c>
      <c r="AQ16" s="9">
        <v>43.497999999999998</v>
      </c>
      <c r="AR16" s="9">
        <v>10.198</v>
      </c>
      <c r="AS16" s="9">
        <v>33.299999999999997</v>
      </c>
      <c r="AT16" s="9">
        <v>58.198</v>
      </c>
      <c r="AU16" s="9">
        <v>17.28</v>
      </c>
      <c r="AV16" s="9">
        <v>40.918999999999997</v>
      </c>
      <c r="AW16" s="9">
        <v>2.3149999999999999</v>
      </c>
      <c r="AX16" s="9">
        <v>0</v>
      </c>
      <c r="AY16" s="9">
        <v>2.3149999999999999</v>
      </c>
      <c r="AZ16" s="9">
        <v>48.758000000000003</v>
      </c>
      <c r="BA16" s="9">
        <v>12.319000000000001</v>
      </c>
      <c r="BB16" s="9">
        <v>36.439</v>
      </c>
      <c r="BC16" s="9">
        <v>43.895000000000003</v>
      </c>
      <c r="BD16" s="9">
        <v>12.319000000000001</v>
      </c>
      <c r="BE16" s="9">
        <v>31.576000000000001</v>
      </c>
      <c r="BF16" s="9">
        <v>19.571000000000002</v>
      </c>
      <c r="BG16" s="9">
        <v>3.198</v>
      </c>
      <c r="BH16" s="9">
        <v>16.373000000000001</v>
      </c>
      <c r="BI16" s="9">
        <v>24.324000000000002</v>
      </c>
      <c r="BJ16" s="9">
        <v>9.1210000000000004</v>
      </c>
      <c r="BK16" s="9">
        <v>15.202999999999999</v>
      </c>
      <c r="BL16" s="9">
        <v>4.8630000000000004</v>
      </c>
      <c r="BM16" s="9">
        <v>0</v>
      </c>
      <c r="BN16" s="9">
        <v>4.8630000000000004</v>
      </c>
      <c r="BO16" s="9">
        <v>103.959</v>
      </c>
      <c r="BP16" s="9">
        <v>38.540999999999997</v>
      </c>
      <c r="BQ16" s="9">
        <v>65.418000000000006</v>
      </c>
      <c r="BR16" s="9">
        <v>98.11</v>
      </c>
      <c r="BS16" s="9">
        <v>34.417999999999999</v>
      </c>
      <c r="BT16" s="9">
        <v>63.692</v>
      </c>
      <c r="BU16" s="9">
        <v>53.34</v>
      </c>
      <c r="BV16" s="9">
        <v>18.864999999999998</v>
      </c>
      <c r="BW16" s="9">
        <v>34.475000000000001</v>
      </c>
      <c r="BX16" s="9">
        <v>44.77</v>
      </c>
      <c r="BY16" s="9">
        <v>15.553000000000001</v>
      </c>
      <c r="BZ16" s="9">
        <v>29.216999999999999</v>
      </c>
      <c r="CA16" s="9">
        <v>5.8479999999999999</v>
      </c>
      <c r="CB16" s="9">
        <v>4.1230000000000002</v>
      </c>
      <c r="CC16" s="9">
        <v>1.726</v>
      </c>
      <c r="CD16" s="9">
        <v>84.305999999999997</v>
      </c>
      <c r="CE16" s="9">
        <v>46.101999999999997</v>
      </c>
      <c r="CF16" s="9">
        <v>38.204000000000001</v>
      </c>
      <c r="CG16" s="9">
        <v>81.361000000000004</v>
      </c>
      <c r="CH16" s="9">
        <v>44.92</v>
      </c>
      <c r="CI16" s="9">
        <v>36.441000000000003</v>
      </c>
      <c r="CJ16" s="9">
        <v>43.774999999999999</v>
      </c>
      <c r="CK16" s="9">
        <v>25.190999999999999</v>
      </c>
      <c r="CL16" s="9">
        <v>18.582999999999998</v>
      </c>
      <c r="CM16" s="9">
        <v>37.587000000000003</v>
      </c>
      <c r="CN16" s="9">
        <v>19.728999999999999</v>
      </c>
      <c r="CO16" s="9">
        <v>17.858000000000001</v>
      </c>
      <c r="CP16" s="9">
        <v>2.9449999999999998</v>
      </c>
      <c r="CQ16" s="9">
        <v>1.1819999999999999</v>
      </c>
      <c r="CR16" s="9">
        <v>1.7629999999999999</v>
      </c>
      <c r="CS16" s="9">
        <v>123.845</v>
      </c>
      <c r="CT16" s="9">
        <v>31.09</v>
      </c>
      <c r="CU16" s="9">
        <v>92.754000000000005</v>
      </c>
      <c r="CV16" s="9">
        <v>117.188</v>
      </c>
      <c r="CW16" s="9">
        <v>31.09</v>
      </c>
      <c r="CX16" s="9">
        <v>86.097999999999999</v>
      </c>
      <c r="CY16" s="9">
        <v>49.935000000000002</v>
      </c>
      <c r="CZ16" s="9">
        <v>11.302</v>
      </c>
      <c r="DA16" s="9">
        <v>38.631999999999998</v>
      </c>
      <c r="DB16" s="9">
        <v>67.254000000000005</v>
      </c>
      <c r="DC16" s="9">
        <v>19.788</v>
      </c>
      <c r="DD16" s="9">
        <v>47.466000000000001</v>
      </c>
      <c r="DE16" s="9">
        <v>6.6559999999999997</v>
      </c>
      <c r="DF16" s="9">
        <v>0</v>
      </c>
      <c r="DG16" s="9">
        <v>6.6559999999999997</v>
      </c>
      <c r="DH16" s="9">
        <v>146.71799999999999</v>
      </c>
      <c r="DI16" s="9">
        <v>55.944000000000003</v>
      </c>
      <c r="DJ16" s="9">
        <v>90.774000000000001</v>
      </c>
      <c r="DK16" s="9">
        <v>142.08600000000001</v>
      </c>
      <c r="DL16" s="9">
        <v>54.718000000000004</v>
      </c>
      <c r="DM16" s="9">
        <v>87.369</v>
      </c>
      <c r="DN16" s="9">
        <v>68.319000000000003</v>
      </c>
      <c r="DO16" s="9">
        <v>26.736999999999998</v>
      </c>
      <c r="DP16" s="9">
        <v>41.582000000000001</v>
      </c>
      <c r="DQ16" s="9">
        <v>73.768000000000001</v>
      </c>
      <c r="DR16" s="9">
        <v>27.981000000000002</v>
      </c>
      <c r="DS16" s="9">
        <v>45.786999999999999</v>
      </c>
      <c r="DT16" s="9">
        <v>4.6319999999999997</v>
      </c>
      <c r="DU16" s="9">
        <v>1.226</v>
      </c>
      <c r="DV16" s="9">
        <v>3.4049999999999998</v>
      </c>
      <c r="DW16" s="9">
        <v>58.402999999999999</v>
      </c>
      <c r="DX16" s="9">
        <v>29.454000000000001</v>
      </c>
      <c r="DY16" s="9">
        <v>28.949000000000002</v>
      </c>
      <c r="DZ16" s="9">
        <v>54.334000000000003</v>
      </c>
      <c r="EA16" s="9">
        <v>25.99</v>
      </c>
      <c r="EB16" s="9">
        <v>28.344000000000001</v>
      </c>
      <c r="EC16" s="9">
        <v>33.44</v>
      </c>
      <c r="ED16" s="9">
        <v>14.244</v>
      </c>
      <c r="EE16" s="9">
        <v>19.196999999999999</v>
      </c>
      <c r="EF16" s="9">
        <v>20.893999999999998</v>
      </c>
      <c r="EG16" s="9">
        <v>11.747</v>
      </c>
      <c r="EH16" s="9">
        <v>9.1470000000000002</v>
      </c>
      <c r="EI16" s="9">
        <v>4.0679999999999996</v>
      </c>
      <c r="EJ16" s="9">
        <v>3.4630000000000001</v>
      </c>
      <c r="EK16" s="9">
        <v>0.60499999999999998</v>
      </c>
      <c r="EL16" s="9">
        <v>12.069000000000001</v>
      </c>
      <c r="EM16" s="9">
        <v>7.9509999999999996</v>
      </c>
      <c r="EN16" s="9">
        <v>4.117</v>
      </c>
      <c r="EO16" s="9">
        <v>11.452999999999999</v>
      </c>
      <c r="EP16" s="9">
        <v>7.3360000000000003</v>
      </c>
      <c r="EQ16" s="9">
        <v>4.117</v>
      </c>
      <c r="ER16" s="9">
        <v>8.49</v>
      </c>
      <c r="ES16" s="9">
        <v>5.17</v>
      </c>
      <c r="ET16" s="9">
        <v>3.32</v>
      </c>
      <c r="EU16" s="9">
        <v>2.964</v>
      </c>
      <c r="EV16" s="9">
        <v>2.1669999999999998</v>
      </c>
      <c r="EW16" s="9">
        <v>0.79700000000000004</v>
      </c>
      <c r="EX16" s="9">
        <v>0.61499999999999999</v>
      </c>
      <c r="EY16" s="9">
        <v>0.61499999999999999</v>
      </c>
      <c r="EZ16" s="9">
        <v>0</v>
      </c>
      <c r="FA16" s="9">
        <v>294.964</v>
      </c>
      <c r="FB16" s="9">
        <v>114.054</v>
      </c>
      <c r="FC16" s="9">
        <v>180.90899999999999</v>
      </c>
      <c r="FD16" s="9">
        <v>275.16699999999997</v>
      </c>
      <c r="FE16" s="9">
        <v>106.807</v>
      </c>
      <c r="FF16" s="9">
        <v>168.36</v>
      </c>
      <c r="FG16" s="9">
        <v>146.12299999999999</v>
      </c>
      <c r="FH16" s="9">
        <v>58.738</v>
      </c>
      <c r="FI16" s="9">
        <v>87.385000000000005</v>
      </c>
      <c r="FJ16" s="9">
        <v>129.04400000000001</v>
      </c>
      <c r="FK16" s="9">
        <v>48.069000000000003</v>
      </c>
      <c r="FL16" s="9">
        <v>80.974999999999994</v>
      </c>
      <c r="FM16" s="9">
        <v>19.797000000000001</v>
      </c>
      <c r="FN16" s="9">
        <v>7.2469999999999999</v>
      </c>
      <c r="FO16" s="9">
        <v>12.55</v>
      </c>
      <c r="FP16" s="9">
        <v>248.44499999999999</v>
      </c>
      <c r="FQ16" s="9">
        <v>92.314999999999998</v>
      </c>
      <c r="FR16" s="9">
        <v>156.13</v>
      </c>
      <c r="FS16" s="9">
        <v>232.98</v>
      </c>
      <c r="FT16" s="9">
        <v>86.251000000000005</v>
      </c>
      <c r="FU16" s="9">
        <v>146.72800000000001</v>
      </c>
      <c r="FV16" s="9">
        <v>123.667</v>
      </c>
      <c r="FW16" s="9">
        <v>48.195</v>
      </c>
      <c r="FX16" s="9">
        <v>75.471999999999994</v>
      </c>
      <c r="FY16" s="9">
        <v>109.313</v>
      </c>
      <c r="FZ16" s="9">
        <v>38.057000000000002</v>
      </c>
      <c r="GA16" s="9">
        <v>71.256</v>
      </c>
      <c r="GB16" s="9">
        <v>15.465999999999999</v>
      </c>
      <c r="GC16" s="9">
        <v>6.0640000000000001</v>
      </c>
      <c r="GD16" s="9">
        <v>9.4019999999999992</v>
      </c>
      <c r="GE16" s="9">
        <v>46.518999999999998</v>
      </c>
      <c r="GF16" s="9">
        <v>21.74</v>
      </c>
      <c r="GG16" s="9">
        <v>24.779</v>
      </c>
      <c r="GH16" s="9">
        <v>42.186999999999998</v>
      </c>
      <c r="GI16" s="9">
        <v>20.556000000000001</v>
      </c>
      <c r="GJ16" s="9">
        <v>21.632000000000001</v>
      </c>
      <c r="GK16" s="9">
        <v>22.456</v>
      </c>
      <c r="GL16" s="9">
        <v>10.544</v>
      </c>
      <c r="GM16" s="9">
        <v>11.913</v>
      </c>
      <c r="GN16" s="9">
        <v>19.731000000000002</v>
      </c>
      <c r="GO16" s="9">
        <v>10.012</v>
      </c>
      <c r="GP16" s="9">
        <v>9.7189999999999994</v>
      </c>
      <c r="GQ16" s="9">
        <v>4.3310000000000004</v>
      </c>
      <c r="GR16" s="9">
        <v>1.1839999999999999</v>
      </c>
      <c r="GS16" s="9">
        <v>3.1480000000000001</v>
      </c>
      <c r="GT16" s="9">
        <v>105.068</v>
      </c>
      <c r="GU16" s="9">
        <v>34.871000000000002</v>
      </c>
      <c r="GV16" s="9">
        <v>70.197000000000003</v>
      </c>
      <c r="GW16" s="9">
        <v>99.747</v>
      </c>
      <c r="GX16" s="9">
        <v>33.683999999999997</v>
      </c>
      <c r="GY16" s="9">
        <v>66.063999999999993</v>
      </c>
      <c r="GZ16" s="9">
        <v>51.118000000000002</v>
      </c>
      <c r="HA16" s="9">
        <v>17.75</v>
      </c>
      <c r="HB16" s="9">
        <v>33.368000000000002</v>
      </c>
      <c r="HC16" s="9">
        <v>48.628999999999998</v>
      </c>
      <c r="HD16" s="9">
        <v>15.933</v>
      </c>
      <c r="HE16" s="9">
        <v>32.695999999999998</v>
      </c>
      <c r="HF16" s="9">
        <v>5.32</v>
      </c>
      <c r="HG16" s="9">
        <v>1.1870000000000001</v>
      </c>
      <c r="HH16" s="9">
        <v>4.133</v>
      </c>
      <c r="HI16" s="9">
        <v>46.811</v>
      </c>
      <c r="HJ16" s="9">
        <v>16.14</v>
      </c>
      <c r="HK16" s="9">
        <v>30.67</v>
      </c>
      <c r="HL16" s="9">
        <v>45.149000000000001</v>
      </c>
      <c r="HM16" s="9">
        <v>14.989000000000001</v>
      </c>
      <c r="HN16" s="9">
        <v>30.161000000000001</v>
      </c>
      <c r="HO16" s="9">
        <v>23.463999999999999</v>
      </c>
      <c r="HP16" s="9">
        <v>7.0140000000000002</v>
      </c>
      <c r="HQ16" s="9">
        <v>16.45</v>
      </c>
      <c r="HR16" s="9">
        <v>21.686</v>
      </c>
      <c r="HS16" s="9">
        <v>7.9749999999999996</v>
      </c>
      <c r="HT16" s="9">
        <v>13.711</v>
      </c>
      <c r="HU16" s="9">
        <v>1.661</v>
      </c>
      <c r="HV16" s="9">
        <v>1.1519999999999999</v>
      </c>
      <c r="HW16" s="9">
        <v>0.51</v>
      </c>
      <c r="HX16" s="9">
        <v>78.525000000000006</v>
      </c>
      <c r="HY16" s="9">
        <v>30.55</v>
      </c>
      <c r="HZ16" s="9">
        <v>47.975000000000001</v>
      </c>
      <c r="IA16" s="9">
        <v>73.819999999999993</v>
      </c>
      <c r="IB16" s="9">
        <v>28.829000000000001</v>
      </c>
      <c r="IC16" s="9">
        <v>44.991</v>
      </c>
      <c r="ID16" s="9">
        <v>43.37</v>
      </c>
      <c r="IE16" s="9">
        <v>18.507999999999999</v>
      </c>
      <c r="IF16" s="9">
        <v>24.861000000000001</v>
      </c>
      <c r="IG16" s="9">
        <v>30.45</v>
      </c>
      <c r="IH16" s="9">
        <v>10.321</v>
      </c>
      <c r="II16" s="9">
        <v>20.13</v>
      </c>
      <c r="IJ16" s="9">
        <v>4.7050000000000001</v>
      </c>
      <c r="IK16" s="9">
        <v>1.7210000000000001</v>
      </c>
      <c r="IL16" s="9">
        <v>2.984</v>
      </c>
      <c r="IM16" s="9">
        <v>64.56</v>
      </c>
      <c r="IN16" s="9">
        <v>32.493000000000002</v>
      </c>
      <c r="IO16" s="9">
        <v>32.067</v>
      </c>
      <c r="IP16" s="9">
        <v>56.45</v>
      </c>
      <c r="IQ16" s="9">
        <v>29.306000000000001</v>
      </c>
    </row>
    <row r="17" spans="1:251">
      <c r="A17" s="10">
        <v>44228</v>
      </c>
      <c r="B17" s="9">
        <v>67.876999999999995</v>
      </c>
      <c r="C17" s="9">
        <v>93.706000000000003</v>
      </c>
      <c r="D17" s="9">
        <v>18.373999999999999</v>
      </c>
      <c r="E17" s="9">
        <v>3.4929999999999999</v>
      </c>
      <c r="F17" s="9">
        <v>14.881</v>
      </c>
      <c r="G17" s="9">
        <v>254.02500000000001</v>
      </c>
      <c r="H17" s="9">
        <v>97.06</v>
      </c>
      <c r="I17" s="9">
        <v>156.965</v>
      </c>
      <c r="J17" s="9">
        <v>239.803</v>
      </c>
      <c r="K17" s="9">
        <v>94.444000000000003</v>
      </c>
      <c r="L17" s="9">
        <v>145.35900000000001</v>
      </c>
      <c r="M17" s="9">
        <v>105.59099999999999</v>
      </c>
      <c r="N17" s="9">
        <v>41.606000000000002</v>
      </c>
      <c r="O17" s="9">
        <v>63.984999999999999</v>
      </c>
      <c r="P17" s="9">
        <v>134.21199999999999</v>
      </c>
      <c r="Q17" s="9">
        <v>52.837000000000003</v>
      </c>
      <c r="R17" s="9">
        <v>81.373999999999995</v>
      </c>
      <c r="S17" s="9">
        <v>14.222</v>
      </c>
      <c r="T17" s="9">
        <v>2.6160000000000001</v>
      </c>
      <c r="U17" s="9">
        <v>11.606</v>
      </c>
      <c r="V17" s="9">
        <v>56.470999999999997</v>
      </c>
      <c r="W17" s="9">
        <v>28.852</v>
      </c>
      <c r="X17" s="9">
        <v>27.619</v>
      </c>
      <c r="Y17" s="9">
        <v>52.319000000000003</v>
      </c>
      <c r="Z17" s="9">
        <v>27.975000000000001</v>
      </c>
      <c r="AA17" s="9">
        <v>24.344000000000001</v>
      </c>
      <c r="AB17" s="9">
        <v>24.948</v>
      </c>
      <c r="AC17" s="9">
        <v>12.936</v>
      </c>
      <c r="AD17" s="9">
        <v>12.013</v>
      </c>
      <c r="AE17" s="9">
        <v>27.370999999999999</v>
      </c>
      <c r="AF17" s="9">
        <v>15.039</v>
      </c>
      <c r="AG17" s="9">
        <v>12.332000000000001</v>
      </c>
      <c r="AH17" s="9">
        <v>4.1520000000000001</v>
      </c>
      <c r="AI17" s="9">
        <v>0.877</v>
      </c>
      <c r="AJ17" s="9">
        <v>3.2749999999999999</v>
      </c>
      <c r="AK17" s="9">
        <v>96.408000000000001</v>
      </c>
      <c r="AL17" s="9">
        <v>25.308</v>
      </c>
      <c r="AM17" s="9">
        <v>71.099999999999994</v>
      </c>
      <c r="AN17" s="9">
        <v>92.739000000000004</v>
      </c>
      <c r="AO17" s="9">
        <v>25.308</v>
      </c>
      <c r="AP17" s="9">
        <v>67.430000000000007</v>
      </c>
      <c r="AQ17" s="9">
        <v>34.665999999999997</v>
      </c>
      <c r="AR17" s="9">
        <v>6.81</v>
      </c>
      <c r="AS17" s="9">
        <v>27.856000000000002</v>
      </c>
      <c r="AT17" s="9">
        <v>58.073</v>
      </c>
      <c r="AU17" s="9">
        <v>18.498000000000001</v>
      </c>
      <c r="AV17" s="9">
        <v>39.575000000000003</v>
      </c>
      <c r="AW17" s="9">
        <v>3.67</v>
      </c>
      <c r="AX17" s="9">
        <v>0</v>
      </c>
      <c r="AY17" s="9">
        <v>3.67</v>
      </c>
      <c r="AZ17" s="9">
        <v>44.866</v>
      </c>
      <c r="BA17" s="9">
        <v>14.224</v>
      </c>
      <c r="BB17" s="9">
        <v>30.641999999999999</v>
      </c>
      <c r="BC17" s="9">
        <v>42.579000000000001</v>
      </c>
      <c r="BD17" s="9">
        <v>14.224</v>
      </c>
      <c r="BE17" s="9">
        <v>28.355</v>
      </c>
      <c r="BF17" s="9">
        <v>22.614000000000001</v>
      </c>
      <c r="BG17" s="9">
        <v>8.7810000000000006</v>
      </c>
      <c r="BH17" s="9">
        <v>13.833</v>
      </c>
      <c r="BI17" s="9">
        <v>19.965</v>
      </c>
      <c r="BJ17" s="9">
        <v>5.4429999999999996</v>
      </c>
      <c r="BK17" s="9">
        <v>14.522</v>
      </c>
      <c r="BL17" s="9">
        <v>2.2869999999999999</v>
      </c>
      <c r="BM17" s="9">
        <v>0</v>
      </c>
      <c r="BN17" s="9">
        <v>2.2869999999999999</v>
      </c>
      <c r="BO17" s="9">
        <v>85.698999999999998</v>
      </c>
      <c r="BP17" s="9">
        <v>33.130000000000003</v>
      </c>
      <c r="BQ17" s="9">
        <v>52.569000000000003</v>
      </c>
      <c r="BR17" s="9">
        <v>79.578999999999994</v>
      </c>
      <c r="BS17" s="9">
        <v>30.965</v>
      </c>
      <c r="BT17" s="9">
        <v>48.613</v>
      </c>
      <c r="BU17" s="9">
        <v>38.759</v>
      </c>
      <c r="BV17" s="9">
        <v>15.15</v>
      </c>
      <c r="BW17" s="9">
        <v>23.609000000000002</v>
      </c>
      <c r="BX17" s="9">
        <v>40.819000000000003</v>
      </c>
      <c r="BY17" s="9">
        <v>15.815</v>
      </c>
      <c r="BZ17" s="9">
        <v>25.004000000000001</v>
      </c>
      <c r="CA17" s="9">
        <v>6.1210000000000004</v>
      </c>
      <c r="CB17" s="9">
        <v>2.165</v>
      </c>
      <c r="CC17" s="9">
        <v>3.956</v>
      </c>
      <c r="CD17" s="9">
        <v>83.522000000000006</v>
      </c>
      <c r="CE17" s="9">
        <v>53.249000000000002</v>
      </c>
      <c r="CF17" s="9">
        <v>30.273</v>
      </c>
      <c r="CG17" s="9">
        <v>77.225999999999999</v>
      </c>
      <c r="CH17" s="9">
        <v>51.920999999999999</v>
      </c>
      <c r="CI17" s="9">
        <v>25.305</v>
      </c>
      <c r="CJ17" s="9">
        <v>34.5</v>
      </c>
      <c r="CK17" s="9">
        <v>23.800999999999998</v>
      </c>
      <c r="CL17" s="9">
        <v>10.7</v>
      </c>
      <c r="CM17" s="9">
        <v>42.725999999999999</v>
      </c>
      <c r="CN17" s="9">
        <v>28.12</v>
      </c>
      <c r="CO17" s="9">
        <v>14.606</v>
      </c>
      <c r="CP17" s="9">
        <v>6.2969999999999997</v>
      </c>
      <c r="CQ17" s="9">
        <v>1.3280000000000001</v>
      </c>
      <c r="CR17" s="9">
        <v>4.968</v>
      </c>
      <c r="CS17" s="9">
        <v>110.703</v>
      </c>
      <c r="CT17" s="9">
        <v>41.262</v>
      </c>
      <c r="CU17" s="9">
        <v>69.441000000000003</v>
      </c>
      <c r="CV17" s="9">
        <v>102.884</v>
      </c>
      <c r="CW17" s="9">
        <v>39.805</v>
      </c>
      <c r="CX17" s="9">
        <v>63.08</v>
      </c>
      <c r="CY17" s="9">
        <v>37.814999999999998</v>
      </c>
      <c r="CZ17" s="9">
        <v>16.082999999999998</v>
      </c>
      <c r="DA17" s="9">
        <v>21.731999999999999</v>
      </c>
      <c r="DB17" s="9">
        <v>65.069000000000003</v>
      </c>
      <c r="DC17" s="9">
        <v>23.722000000000001</v>
      </c>
      <c r="DD17" s="9">
        <v>41.347000000000001</v>
      </c>
      <c r="DE17" s="9">
        <v>7.819</v>
      </c>
      <c r="DF17" s="9">
        <v>1.4570000000000001</v>
      </c>
      <c r="DG17" s="9">
        <v>6.3620000000000001</v>
      </c>
      <c r="DH17" s="9">
        <v>126.288</v>
      </c>
      <c r="DI17" s="9">
        <v>47.009</v>
      </c>
      <c r="DJ17" s="9">
        <v>79.278999999999996</v>
      </c>
      <c r="DK17" s="9">
        <v>121.837</v>
      </c>
      <c r="DL17" s="9">
        <v>47.009</v>
      </c>
      <c r="DM17" s="9">
        <v>74.828000000000003</v>
      </c>
      <c r="DN17" s="9">
        <v>51.279000000000003</v>
      </c>
      <c r="DO17" s="9">
        <v>17.783000000000001</v>
      </c>
      <c r="DP17" s="9">
        <v>33.496000000000002</v>
      </c>
      <c r="DQ17" s="9">
        <v>70.558000000000007</v>
      </c>
      <c r="DR17" s="9">
        <v>29.225999999999999</v>
      </c>
      <c r="DS17" s="9">
        <v>41.331000000000003</v>
      </c>
      <c r="DT17" s="9">
        <v>4.4509999999999996</v>
      </c>
      <c r="DU17" s="9">
        <v>0</v>
      </c>
      <c r="DV17" s="9">
        <v>4.4509999999999996</v>
      </c>
      <c r="DW17" s="9">
        <v>55.347999999999999</v>
      </c>
      <c r="DX17" s="9">
        <v>27.533000000000001</v>
      </c>
      <c r="DY17" s="9">
        <v>27.815999999999999</v>
      </c>
      <c r="DZ17" s="9">
        <v>50.45</v>
      </c>
      <c r="EA17" s="9">
        <v>26.044</v>
      </c>
      <c r="EB17" s="9">
        <v>24.405000000000001</v>
      </c>
      <c r="EC17" s="9">
        <v>30.123000000000001</v>
      </c>
      <c r="ED17" s="9">
        <v>14.56</v>
      </c>
      <c r="EE17" s="9">
        <v>15.563000000000001</v>
      </c>
      <c r="EF17" s="9">
        <v>20.327000000000002</v>
      </c>
      <c r="EG17" s="9">
        <v>11.484999999999999</v>
      </c>
      <c r="EH17" s="9">
        <v>8.843</v>
      </c>
      <c r="EI17" s="9">
        <v>4.8979999999999997</v>
      </c>
      <c r="EJ17" s="9">
        <v>1.488</v>
      </c>
      <c r="EK17" s="9">
        <v>3.41</v>
      </c>
      <c r="EL17" s="9">
        <v>18.157</v>
      </c>
      <c r="EM17" s="9">
        <v>10.108000000000001</v>
      </c>
      <c r="EN17" s="9">
        <v>8.0489999999999995</v>
      </c>
      <c r="EO17" s="9">
        <v>16.951000000000001</v>
      </c>
      <c r="EP17" s="9">
        <v>9.56</v>
      </c>
      <c r="EQ17" s="9">
        <v>7.39</v>
      </c>
      <c r="ER17" s="9">
        <v>11.321999999999999</v>
      </c>
      <c r="ES17" s="9">
        <v>6.1159999999999997</v>
      </c>
      <c r="ET17" s="9">
        <v>5.2060000000000004</v>
      </c>
      <c r="EU17" s="9">
        <v>5.6289999999999996</v>
      </c>
      <c r="EV17" s="9">
        <v>3.444</v>
      </c>
      <c r="EW17" s="9">
        <v>2.1850000000000001</v>
      </c>
      <c r="EX17" s="9">
        <v>1.206</v>
      </c>
      <c r="EY17" s="9">
        <v>0.54800000000000004</v>
      </c>
      <c r="EZ17" s="9">
        <v>0.65800000000000003</v>
      </c>
      <c r="FA17" s="9">
        <v>258.60899999999998</v>
      </c>
      <c r="FB17" s="9">
        <v>100.384</v>
      </c>
      <c r="FC17" s="9">
        <v>158.22499999999999</v>
      </c>
      <c r="FD17" s="9">
        <v>244.387</v>
      </c>
      <c r="FE17" s="9">
        <v>97.828999999999994</v>
      </c>
      <c r="FF17" s="9">
        <v>146.55799999999999</v>
      </c>
      <c r="FG17" s="9">
        <v>122.985</v>
      </c>
      <c r="FH17" s="9">
        <v>51.631</v>
      </c>
      <c r="FI17" s="9">
        <v>71.355000000000004</v>
      </c>
      <c r="FJ17" s="9">
        <v>121.402</v>
      </c>
      <c r="FK17" s="9">
        <v>46.198999999999998</v>
      </c>
      <c r="FL17" s="9">
        <v>75.203000000000003</v>
      </c>
      <c r="FM17" s="9">
        <v>14.221</v>
      </c>
      <c r="FN17" s="9">
        <v>2.5539999999999998</v>
      </c>
      <c r="FO17" s="9">
        <v>11.667</v>
      </c>
      <c r="FP17" s="9">
        <v>203.40100000000001</v>
      </c>
      <c r="FQ17" s="9">
        <v>75.478999999999999</v>
      </c>
      <c r="FR17" s="9">
        <v>127.922</v>
      </c>
      <c r="FS17" s="9">
        <v>193.649</v>
      </c>
      <c r="FT17" s="9">
        <v>72.924999999999997</v>
      </c>
      <c r="FU17" s="9">
        <v>120.724</v>
      </c>
      <c r="FV17" s="9">
        <v>103.068</v>
      </c>
      <c r="FW17" s="9">
        <v>42.26</v>
      </c>
      <c r="FX17" s="9">
        <v>60.808</v>
      </c>
      <c r="FY17" s="9">
        <v>90.581000000000003</v>
      </c>
      <c r="FZ17" s="9">
        <v>30.664999999999999</v>
      </c>
      <c r="GA17" s="9">
        <v>59.915999999999997</v>
      </c>
      <c r="GB17" s="9">
        <v>9.7520000000000007</v>
      </c>
      <c r="GC17" s="9">
        <v>2.5539999999999998</v>
      </c>
      <c r="GD17" s="9">
        <v>7.1980000000000004</v>
      </c>
      <c r="GE17" s="9">
        <v>55.207999999999998</v>
      </c>
      <c r="GF17" s="9">
        <v>24.905000000000001</v>
      </c>
      <c r="GG17" s="9">
        <v>30.303000000000001</v>
      </c>
      <c r="GH17" s="9">
        <v>50.738999999999997</v>
      </c>
      <c r="GI17" s="9">
        <v>24.905000000000001</v>
      </c>
      <c r="GJ17" s="9">
        <v>25.834</v>
      </c>
      <c r="GK17" s="9">
        <v>19.917999999999999</v>
      </c>
      <c r="GL17" s="9">
        <v>9.3710000000000004</v>
      </c>
      <c r="GM17" s="9">
        <v>10.547000000000001</v>
      </c>
      <c r="GN17" s="9">
        <v>30.821000000000002</v>
      </c>
      <c r="GO17" s="9">
        <v>15.534000000000001</v>
      </c>
      <c r="GP17" s="9">
        <v>15.287000000000001</v>
      </c>
      <c r="GQ17" s="9">
        <v>4.4690000000000003</v>
      </c>
      <c r="GR17" s="9">
        <v>0</v>
      </c>
      <c r="GS17" s="9">
        <v>4.4690000000000003</v>
      </c>
      <c r="GT17" s="9">
        <v>93.957999999999998</v>
      </c>
      <c r="GU17" s="9">
        <v>28.093</v>
      </c>
      <c r="GV17" s="9">
        <v>65.864000000000004</v>
      </c>
      <c r="GW17" s="9">
        <v>91.171999999999997</v>
      </c>
      <c r="GX17" s="9">
        <v>27.25</v>
      </c>
      <c r="GY17" s="9">
        <v>63.920999999999999</v>
      </c>
      <c r="GZ17" s="9">
        <v>41.805</v>
      </c>
      <c r="HA17" s="9">
        <v>13.161</v>
      </c>
      <c r="HB17" s="9">
        <v>28.643999999999998</v>
      </c>
      <c r="HC17" s="9">
        <v>49.366999999999997</v>
      </c>
      <c r="HD17" s="9">
        <v>14.089</v>
      </c>
      <c r="HE17" s="9">
        <v>35.277999999999999</v>
      </c>
      <c r="HF17" s="9">
        <v>2.786</v>
      </c>
      <c r="HG17" s="9">
        <v>0.84299999999999997</v>
      </c>
      <c r="HH17" s="9">
        <v>1.9430000000000001</v>
      </c>
      <c r="HI17" s="9">
        <v>26.407</v>
      </c>
      <c r="HJ17" s="9">
        <v>10.321</v>
      </c>
      <c r="HK17" s="9">
        <v>16.087</v>
      </c>
      <c r="HL17" s="9">
        <v>23.247</v>
      </c>
      <c r="HM17" s="9">
        <v>9.7780000000000005</v>
      </c>
      <c r="HN17" s="9">
        <v>13.468999999999999</v>
      </c>
      <c r="HO17" s="9">
        <v>11.949</v>
      </c>
      <c r="HP17" s="9">
        <v>7.0149999999999997</v>
      </c>
      <c r="HQ17" s="9">
        <v>4.9349999999999996</v>
      </c>
      <c r="HR17" s="9">
        <v>11.298</v>
      </c>
      <c r="HS17" s="9">
        <v>2.7629999999999999</v>
      </c>
      <c r="HT17" s="9">
        <v>8.5350000000000001</v>
      </c>
      <c r="HU17" s="9">
        <v>3.16</v>
      </c>
      <c r="HV17" s="9">
        <v>0.54300000000000004</v>
      </c>
      <c r="HW17" s="9">
        <v>2.617</v>
      </c>
      <c r="HX17" s="9">
        <v>72.347999999999999</v>
      </c>
      <c r="HY17" s="9">
        <v>28.937000000000001</v>
      </c>
      <c r="HZ17" s="9">
        <v>43.411000000000001</v>
      </c>
      <c r="IA17" s="9">
        <v>68.760999999999996</v>
      </c>
      <c r="IB17" s="9">
        <v>28.359000000000002</v>
      </c>
      <c r="IC17" s="9">
        <v>40.402000000000001</v>
      </c>
      <c r="ID17" s="9">
        <v>39.098999999999997</v>
      </c>
      <c r="IE17" s="9">
        <v>15.041</v>
      </c>
      <c r="IF17" s="9">
        <v>24.058</v>
      </c>
      <c r="IG17" s="9">
        <v>29.661000000000001</v>
      </c>
      <c r="IH17" s="9">
        <v>13.318</v>
      </c>
      <c r="II17" s="9">
        <v>16.343</v>
      </c>
      <c r="IJ17" s="9">
        <v>3.5870000000000002</v>
      </c>
      <c r="IK17" s="9">
        <v>0.57799999999999996</v>
      </c>
      <c r="IL17" s="9">
        <v>3.0089999999999999</v>
      </c>
      <c r="IM17" s="9">
        <v>65.896000000000001</v>
      </c>
      <c r="IN17" s="9">
        <v>33.031999999999996</v>
      </c>
      <c r="IO17" s="9">
        <v>32.863999999999997</v>
      </c>
      <c r="IP17" s="9">
        <v>61.207999999999998</v>
      </c>
      <c r="IQ17" s="9">
        <v>32.442</v>
      </c>
    </row>
    <row r="18" spans="1:251">
      <c r="A18" s="10">
        <v>44593</v>
      </c>
      <c r="B18" s="9">
        <v>54.451000000000001</v>
      </c>
      <c r="C18" s="9">
        <v>78.540999999999997</v>
      </c>
      <c r="D18" s="9">
        <v>19.323</v>
      </c>
      <c r="E18" s="9">
        <v>8.9890000000000008</v>
      </c>
      <c r="F18" s="9">
        <v>10.334</v>
      </c>
      <c r="G18" s="9">
        <v>195.99100000000001</v>
      </c>
      <c r="H18" s="9">
        <v>78.144999999999996</v>
      </c>
      <c r="I18" s="9">
        <v>117.846</v>
      </c>
      <c r="J18" s="9">
        <v>182.44399999999999</v>
      </c>
      <c r="K18" s="9">
        <v>73.111999999999995</v>
      </c>
      <c r="L18" s="9">
        <v>109.33199999999999</v>
      </c>
      <c r="M18" s="9">
        <v>73.355999999999995</v>
      </c>
      <c r="N18" s="9">
        <v>32.518000000000001</v>
      </c>
      <c r="O18" s="9">
        <v>40.838999999999999</v>
      </c>
      <c r="P18" s="9">
        <v>109.08799999999999</v>
      </c>
      <c r="Q18" s="9">
        <v>40.594999999999999</v>
      </c>
      <c r="R18" s="9">
        <v>68.492999999999995</v>
      </c>
      <c r="S18" s="9">
        <v>13.545999999999999</v>
      </c>
      <c r="T18" s="9">
        <v>5.0330000000000004</v>
      </c>
      <c r="U18" s="9">
        <v>8.5129999999999999</v>
      </c>
      <c r="V18" s="9">
        <v>53.466000000000001</v>
      </c>
      <c r="W18" s="9">
        <v>30.312000000000001</v>
      </c>
      <c r="X18" s="9">
        <v>23.154</v>
      </c>
      <c r="Y18" s="9">
        <v>47.689</v>
      </c>
      <c r="Z18" s="9">
        <v>26.356000000000002</v>
      </c>
      <c r="AA18" s="9">
        <v>21.332999999999998</v>
      </c>
      <c r="AB18" s="9">
        <v>23.785</v>
      </c>
      <c r="AC18" s="9">
        <v>12.499000000000001</v>
      </c>
      <c r="AD18" s="9">
        <v>11.286</v>
      </c>
      <c r="AE18" s="9">
        <v>23.904</v>
      </c>
      <c r="AF18" s="9">
        <v>13.856</v>
      </c>
      <c r="AG18" s="9">
        <v>10.047000000000001</v>
      </c>
      <c r="AH18" s="9">
        <v>5.7770000000000001</v>
      </c>
      <c r="AI18" s="9">
        <v>3.956</v>
      </c>
      <c r="AJ18" s="9">
        <v>1.821</v>
      </c>
      <c r="AK18" s="9">
        <v>87.24</v>
      </c>
      <c r="AL18" s="9">
        <v>29.995999999999999</v>
      </c>
      <c r="AM18" s="9">
        <v>57.244</v>
      </c>
      <c r="AN18" s="9">
        <v>81.114000000000004</v>
      </c>
      <c r="AO18" s="9">
        <v>27.68</v>
      </c>
      <c r="AP18" s="9">
        <v>53.433999999999997</v>
      </c>
      <c r="AQ18" s="9">
        <v>33.651000000000003</v>
      </c>
      <c r="AR18" s="9">
        <v>12.893000000000001</v>
      </c>
      <c r="AS18" s="9">
        <v>20.757999999999999</v>
      </c>
      <c r="AT18" s="9">
        <v>47.463000000000001</v>
      </c>
      <c r="AU18" s="9">
        <v>14.787000000000001</v>
      </c>
      <c r="AV18" s="9">
        <v>32.676000000000002</v>
      </c>
      <c r="AW18" s="9">
        <v>6.1260000000000003</v>
      </c>
      <c r="AX18" s="9">
        <v>2.3159999999999998</v>
      </c>
      <c r="AY18" s="9">
        <v>3.81</v>
      </c>
      <c r="AZ18" s="9">
        <v>41.49</v>
      </c>
      <c r="BA18" s="9">
        <v>11.366</v>
      </c>
      <c r="BB18" s="9">
        <v>30.123000000000001</v>
      </c>
      <c r="BC18" s="9">
        <v>37.454000000000001</v>
      </c>
      <c r="BD18" s="9">
        <v>10.724</v>
      </c>
      <c r="BE18" s="9">
        <v>26.73</v>
      </c>
      <c r="BF18" s="9">
        <v>16.986000000000001</v>
      </c>
      <c r="BG18" s="9">
        <v>5.2060000000000004</v>
      </c>
      <c r="BH18" s="9">
        <v>11.779</v>
      </c>
      <c r="BI18" s="9">
        <v>20.469000000000001</v>
      </c>
      <c r="BJ18" s="9">
        <v>5.5179999999999998</v>
      </c>
      <c r="BK18" s="9">
        <v>14.951000000000001</v>
      </c>
      <c r="BL18" s="9">
        <v>4.0350000000000001</v>
      </c>
      <c r="BM18" s="9">
        <v>0.64200000000000002</v>
      </c>
      <c r="BN18" s="9">
        <v>3.3929999999999998</v>
      </c>
      <c r="BO18" s="9">
        <v>59.198999999999998</v>
      </c>
      <c r="BP18" s="9">
        <v>30.581</v>
      </c>
      <c r="BQ18" s="9">
        <v>28.617999999999999</v>
      </c>
      <c r="BR18" s="9">
        <v>55.664000000000001</v>
      </c>
      <c r="BS18" s="9">
        <v>28.741</v>
      </c>
      <c r="BT18" s="9">
        <v>26.922999999999998</v>
      </c>
      <c r="BU18" s="9">
        <v>25.765000000000001</v>
      </c>
      <c r="BV18" s="9">
        <v>13.29</v>
      </c>
      <c r="BW18" s="9">
        <v>12.476000000000001</v>
      </c>
      <c r="BX18" s="9">
        <v>29.899000000000001</v>
      </c>
      <c r="BY18" s="9">
        <v>15.452</v>
      </c>
      <c r="BZ18" s="9">
        <v>14.446999999999999</v>
      </c>
      <c r="CA18" s="9">
        <v>3.5339999999999998</v>
      </c>
      <c r="CB18" s="9">
        <v>1.839</v>
      </c>
      <c r="CC18" s="9">
        <v>1.6950000000000001</v>
      </c>
      <c r="CD18" s="9">
        <v>61.527999999999999</v>
      </c>
      <c r="CE18" s="9">
        <v>36.512999999999998</v>
      </c>
      <c r="CF18" s="9">
        <v>25.013999999999999</v>
      </c>
      <c r="CG18" s="9">
        <v>55.9</v>
      </c>
      <c r="CH18" s="9">
        <v>32.322000000000003</v>
      </c>
      <c r="CI18" s="9">
        <v>23.577999999999999</v>
      </c>
      <c r="CJ18" s="9">
        <v>20.739000000000001</v>
      </c>
      <c r="CK18" s="9">
        <v>13.628</v>
      </c>
      <c r="CL18" s="9">
        <v>7.1120000000000001</v>
      </c>
      <c r="CM18" s="9">
        <v>35.161000000000001</v>
      </c>
      <c r="CN18" s="9">
        <v>18.695</v>
      </c>
      <c r="CO18" s="9">
        <v>16.466000000000001</v>
      </c>
      <c r="CP18" s="9">
        <v>5.6280000000000001</v>
      </c>
      <c r="CQ18" s="9">
        <v>4.1909999999999998</v>
      </c>
      <c r="CR18" s="9">
        <v>1.4359999999999999</v>
      </c>
      <c r="CS18" s="9">
        <v>97.762</v>
      </c>
      <c r="CT18" s="9">
        <v>31.137</v>
      </c>
      <c r="CU18" s="9">
        <v>66.625</v>
      </c>
      <c r="CV18" s="9">
        <v>90.387</v>
      </c>
      <c r="CW18" s="9">
        <v>29.375</v>
      </c>
      <c r="CX18" s="9">
        <v>61.012</v>
      </c>
      <c r="CY18" s="9">
        <v>28.821999999999999</v>
      </c>
      <c r="CZ18" s="9">
        <v>10.154</v>
      </c>
      <c r="DA18" s="9">
        <v>18.669</v>
      </c>
      <c r="DB18" s="9">
        <v>61.564</v>
      </c>
      <c r="DC18" s="9">
        <v>19.221</v>
      </c>
      <c r="DD18" s="9">
        <v>42.343000000000004</v>
      </c>
      <c r="DE18" s="9">
        <v>7.3760000000000003</v>
      </c>
      <c r="DF18" s="9">
        <v>1.7629999999999999</v>
      </c>
      <c r="DG18" s="9">
        <v>5.6130000000000004</v>
      </c>
      <c r="DH18" s="9">
        <v>98.347999999999999</v>
      </c>
      <c r="DI18" s="9">
        <v>44.296999999999997</v>
      </c>
      <c r="DJ18" s="9">
        <v>54.051000000000002</v>
      </c>
      <c r="DK18" s="9">
        <v>91.930999999999997</v>
      </c>
      <c r="DL18" s="9">
        <v>40.747</v>
      </c>
      <c r="DM18" s="9">
        <v>51.185000000000002</v>
      </c>
      <c r="DN18" s="9">
        <v>42.084000000000003</v>
      </c>
      <c r="DO18" s="9">
        <v>18.815000000000001</v>
      </c>
      <c r="DP18" s="9">
        <v>23.27</v>
      </c>
      <c r="DQ18" s="9">
        <v>49.847000000000001</v>
      </c>
      <c r="DR18" s="9">
        <v>21.931999999999999</v>
      </c>
      <c r="DS18" s="9">
        <v>27.914999999999999</v>
      </c>
      <c r="DT18" s="9">
        <v>6.4160000000000004</v>
      </c>
      <c r="DU18" s="9">
        <v>3.55</v>
      </c>
      <c r="DV18" s="9">
        <v>2.8660000000000001</v>
      </c>
      <c r="DW18" s="9">
        <v>37.064</v>
      </c>
      <c r="DX18" s="9">
        <v>22.178999999999998</v>
      </c>
      <c r="DY18" s="9">
        <v>14.885</v>
      </c>
      <c r="DZ18" s="9">
        <v>33.220999999999997</v>
      </c>
      <c r="EA18" s="9">
        <v>20.190999999999999</v>
      </c>
      <c r="EB18" s="9">
        <v>13.03</v>
      </c>
      <c r="EC18" s="9">
        <v>16.911000000000001</v>
      </c>
      <c r="ED18" s="9">
        <v>9.7590000000000003</v>
      </c>
      <c r="EE18" s="9">
        <v>7.1520000000000001</v>
      </c>
      <c r="EF18" s="9">
        <v>16.309999999999999</v>
      </c>
      <c r="EG18" s="9">
        <v>10.432</v>
      </c>
      <c r="EH18" s="9">
        <v>5.8780000000000001</v>
      </c>
      <c r="EI18" s="9">
        <v>3.843</v>
      </c>
      <c r="EJ18" s="9">
        <v>1.988</v>
      </c>
      <c r="EK18" s="9">
        <v>1.855</v>
      </c>
      <c r="EL18" s="9">
        <v>16.283000000000001</v>
      </c>
      <c r="EM18" s="9">
        <v>10.843999999999999</v>
      </c>
      <c r="EN18" s="9">
        <v>5.4390000000000001</v>
      </c>
      <c r="EO18" s="9">
        <v>14.595000000000001</v>
      </c>
      <c r="EP18" s="9">
        <v>9.1560000000000006</v>
      </c>
      <c r="EQ18" s="9">
        <v>5.4390000000000001</v>
      </c>
      <c r="ER18" s="9">
        <v>9.3239999999999998</v>
      </c>
      <c r="ES18" s="9">
        <v>6.29</v>
      </c>
      <c r="ET18" s="9">
        <v>3.0339999999999998</v>
      </c>
      <c r="EU18" s="9">
        <v>5.2709999999999999</v>
      </c>
      <c r="EV18" s="9">
        <v>2.8660000000000001</v>
      </c>
      <c r="EW18" s="9">
        <v>2.4049999999999998</v>
      </c>
      <c r="EX18" s="9">
        <v>1.6879999999999999</v>
      </c>
      <c r="EY18" s="9">
        <v>1.6879999999999999</v>
      </c>
      <c r="EZ18" s="9">
        <v>0</v>
      </c>
      <c r="FA18" s="9">
        <v>225.34800000000001</v>
      </c>
      <c r="FB18" s="9">
        <v>87.605999999999995</v>
      </c>
      <c r="FC18" s="9">
        <v>137.74199999999999</v>
      </c>
      <c r="FD18" s="9">
        <v>193.815</v>
      </c>
      <c r="FE18" s="9">
        <v>75.927000000000007</v>
      </c>
      <c r="FF18" s="9">
        <v>117.88800000000001</v>
      </c>
      <c r="FG18" s="9">
        <v>90.131</v>
      </c>
      <c r="FH18" s="9">
        <v>33.929000000000002</v>
      </c>
      <c r="FI18" s="9">
        <v>56.201999999999998</v>
      </c>
      <c r="FJ18" s="9">
        <v>103.684</v>
      </c>
      <c r="FK18" s="9">
        <v>41.997999999999998</v>
      </c>
      <c r="FL18" s="9">
        <v>61.686</v>
      </c>
      <c r="FM18" s="9">
        <v>31.533000000000001</v>
      </c>
      <c r="FN18" s="9">
        <v>11.679</v>
      </c>
      <c r="FO18" s="9">
        <v>19.853999999999999</v>
      </c>
      <c r="FP18" s="9">
        <v>179.035</v>
      </c>
      <c r="FQ18" s="9">
        <v>63.887</v>
      </c>
      <c r="FR18" s="9">
        <v>115.148</v>
      </c>
      <c r="FS18" s="9">
        <v>154.75</v>
      </c>
      <c r="FT18" s="9">
        <v>54.024999999999999</v>
      </c>
      <c r="FU18" s="9">
        <v>100.726</v>
      </c>
      <c r="FV18" s="9">
        <v>72.981999999999999</v>
      </c>
      <c r="FW18" s="9">
        <v>24.084</v>
      </c>
      <c r="FX18" s="9">
        <v>48.898000000000003</v>
      </c>
      <c r="FY18" s="9">
        <v>81.769000000000005</v>
      </c>
      <c r="FZ18" s="9">
        <v>29.940999999999999</v>
      </c>
      <c r="GA18" s="9">
        <v>51.828000000000003</v>
      </c>
      <c r="GB18" s="9">
        <v>24.285</v>
      </c>
      <c r="GC18" s="9">
        <v>9.8629999999999995</v>
      </c>
      <c r="GD18" s="9">
        <v>14.422000000000001</v>
      </c>
      <c r="GE18" s="9">
        <v>46.313000000000002</v>
      </c>
      <c r="GF18" s="9">
        <v>23.718</v>
      </c>
      <c r="GG18" s="9">
        <v>22.594000000000001</v>
      </c>
      <c r="GH18" s="9">
        <v>39.064999999999998</v>
      </c>
      <c r="GI18" s="9">
        <v>21.902999999999999</v>
      </c>
      <c r="GJ18" s="9">
        <v>17.161999999999999</v>
      </c>
      <c r="GK18" s="9">
        <v>17.149999999999999</v>
      </c>
      <c r="GL18" s="9">
        <v>9.8450000000000006</v>
      </c>
      <c r="GM18" s="9">
        <v>7.3049999999999997</v>
      </c>
      <c r="GN18" s="9">
        <v>21.914999999999999</v>
      </c>
      <c r="GO18" s="9">
        <v>12.057</v>
      </c>
      <c r="GP18" s="9">
        <v>9.8580000000000005</v>
      </c>
      <c r="GQ18" s="9">
        <v>7.2480000000000002</v>
      </c>
      <c r="GR18" s="9">
        <v>1.8160000000000001</v>
      </c>
      <c r="GS18" s="9">
        <v>5.4320000000000004</v>
      </c>
      <c r="GT18" s="9">
        <v>75.611000000000004</v>
      </c>
      <c r="GU18" s="9">
        <v>21.164000000000001</v>
      </c>
      <c r="GV18" s="9">
        <v>54.447000000000003</v>
      </c>
      <c r="GW18" s="9">
        <v>62.847999999999999</v>
      </c>
      <c r="GX18" s="9">
        <v>18.163</v>
      </c>
      <c r="GY18" s="9">
        <v>44.686</v>
      </c>
      <c r="GZ18" s="9">
        <v>31.780999999999999</v>
      </c>
      <c r="HA18" s="9">
        <v>9.19</v>
      </c>
      <c r="HB18" s="9">
        <v>22.591000000000001</v>
      </c>
      <c r="HC18" s="9">
        <v>31.067</v>
      </c>
      <c r="HD18" s="9">
        <v>8.9730000000000008</v>
      </c>
      <c r="HE18" s="9">
        <v>22.094000000000001</v>
      </c>
      <c r="HF18" s="9">
        <v>12.763</v>
      </c>
      <c r="HG18" s="9">
        <v>3.0009999999999999</v>
      </c>
      <c r="HH18" s="9">
        <v>9.7620000000000005</v>
      </c>
      <c r="HI18" s="9">
        <v>45.677999999999997</v>
      </c>
      <c r="HJ18" s="9">
        <v>14.195</v>
      </c>
      <c r="HK18" s="9">
        <v>31.483000000000001</v>
      </c>
      <c r="HL18" s="9">
        <v>40.542000000000002</v>
      </c>
      <c r="HM18" s="9">
        <v>12.907</v>
      </c>
      <c r="HN18" s="9">
        <v>27.635000000000002</v>
      </c>
      <c r="HO18" s="9">
        <v>18.170000000000002</v>
      </c>
      <c r="HP18" s="9">
        <v>5.0679999999999996</v>
      </c>
      <c r="HQ18" s="9">
        <v>13.101000000000001</v>
      </c>
      <c r="HR18" s="9">
        <v>22.373000000000001</v>
      </c>
      <c r="HS18" s="9">
        <v>7.8380000000000001</v>
      </c>
      <c r="HT18" s="9">
        <v>14.534000000000001</v>
      </c>
      <c r="HU18" s="9">
        <v>5.1360000000000001</v>
      </c>
      <c r="HV18" s="9">
        <v>1.288</v>
      </c>
      <c r="HW18" s="9">
        <v>3.8479999999999999</v>
      </c>
      <c r="HX18" s="9">
        <v>49.155999999999999</v>
      </c>
      <c r="HY18" s="9">
        <v>21.442</v>
      </c>
      <c r="HZ18" s="9">
        <v>27.713999999999999</v>
      </c>
      <c r="IA18" s="9">
        <v>41.415999999999997</v>
      </c>
      <c r="IB18" s="9">
        <v>17.824000000000002</v>
      </c>
      <c r="IC18" s="9">
        <v>23.591999999999999</v>
      </c>
      <c r="ID18" s="9">
        <v>20.157</v>
      </c>
      <c r="IE18" s="9">
        <v>9.1579999999999995</v>
      </c>
      <c r="IF18" s="9">
        <v>10.997999999999999</v>
      </c>
      <c r="IG18" s="9">
        <v>21.259</v>
      </c>
      <c r="IH18" s="9">
        <v>8.6660000000000004</v>
      </c>
      <c r="II18" s="9">
        <v>12.593</v>
      </c>
      <c r="IJ18" s="9">
        <v>7.74</v>
      </c>
      <c r="IK18" s="9">
        <v>3.6179999999999999</v>
      </c>
      <c r="IL18" s="9">
        <v>4.1219999999999999</v>
      </c>
      <c r="IM18" s="9">
        <v>54.902999999999999</v>
      </c>
      <c r="IN18" s="9">
        <v>30.806000000000001</v>
      </c>
      <c r="IO18" s="9">
        <v>24.097999999999999</v>
      </c>
      <c r="IP18" s="9">
        <v>49.009</v>
      </c>
      <c r="IQ18" s="9">
        <v>27.033999999999999</v>
      </c>
    </row>
    <row r="19" spans="1:251">
      <c r="A19" s="10">
        <v>44958</v>
      </c>
      <c r="B19" s="9">
        <v>52.075000000000003</v>
      </c>
      <c r="C19" s="9">
        <v>63.101999999999997</v>
      </c>
      <c r="D19" s="9">
        <v>22.995000000000001</v>
      </c>
      <c r="E19" s="9">
        <v>8.6660000000000004</v>
      </c>
      <c r="F19" s="9">
        <v>14.329000000000001</v>
      </c>
      <c r="G19" s="9">
        <v>218.42599999999999</v>
      </c>
      <c r="H19" s="9">
        <v>83.198999999999998</v>
      </c>
      <c r="I19" s="9">
        <v>135.226</v>
      </c>
      <c r="J19" s="9">
        <v>197.29400000000001</v>
      </c>
      <c r="K19" s="9">
        <v>75.135000000000005</v>
      </c>
      <c r="L19" s="9">
        <v>122.15900000000001</v>
      </c>
      <c r="M19" s="9">
        <v>102.798</v>
      </c>
      <c r="N19" s="9">
        <v>37.173999999999999</v>
      </c>
      <c r="O19" s="9">
        <v>65.623999999999995</v>
      </c>
      <c r="P19" s="9">
        <v>94.495999999999995</v>
      </c>
      <c r="Q19" s="9">
        <v>37.960999999999999</v>
      </c>
      <c r="R19" s="9">
        <v>56.534999999999997</v>
      </c>
      <c r="S19" s="9">
        <v>21.132000000000001</v>
      </c>
      <c r="T19" s="9">
        <v>8.0649999999999995</v>
      </c>
      <c r="U19" s="9">
        <v>13.068</v>
      </c>
      <c r="V19" s="9">
        <v>42.874000000000002</v>
      </c>
      <c r="W19" s="9">
        <v>26.085000000000001</v>
      </c>
      <c r="X19" s="9">
        <v>16.788</v>
      </c>
      <c r="Y19" s="9">
        <v>41.011000000000003</v>
      </c>
      <c r="Z19" s="9">
        <v>25.484000000000002</v>
      </c>
      <c r="AA19" s="9">
        <v>15.526999999999999</v>
      </c>
      <c r="AB19" s="9">
        <v>20.329999999999998</v>
      </c>
      <c r="AC19" s="9">
        <v>11.371</v>
      </c>
      <c r="AD19" s="9">
        <v>8.9589999999999996</v>
      </c>
      <c r="AE19" s="9">
        <v>20.681000000000001</v>
      </c>
      <c r="AF19" s="9">
        <v>14.114000000000001</v>
      </c>
      <c r="AG19" s="9">
        <v>6.5679999999999996</v>
      </c>
      <c r="AH19" s="9">
        <v>1.8620000000000001</v>
      </c>
      <c r="AI19" s="9">
        <v>0.60099999999999998</v>
      </c>
      <c r="AJ19" s="9">
        <v>1.262</v>
      </c>
      <c r="AK19" s="9">
        <v>89.847999999999999</v>
      </c>
      <c r="AL19" s="9">
        <v>35.234999999999999</v>
      </c>
      <c r="AM19" s="9">
        <v>54.612000000000002</v>
      </c>
      <c r="AN19" s="9">
        <v>85.31</v>
      </c>
      <c r="AO19" s="9">
        <v>33.512</v>
      </c>
      <c r="AP19" s="9">
        <v>51.798000000000002</v>
      </c>
      <c r="AQ19" s="9">
        <v>39.637</v>
      </c>
      <c r="AR19" s="9">
        <v>14.211</v>
      </c>
      <c r="AS19" s="9">
        <v>25.425999999999998</v>
      </c>
      <c r="AT19" s="9">
        <v>45.673000000000002</v>
      </c>
      <c r="AU19" s="9">
        <v>19.300999999999998</v>
      </c>
      <c r="AV19" s="9">
        <v>26.372</v>
      </c>
      <c r="AW19" s="9">
        <v>4.5369999999999999</v>
      </c>
      <c r="AX19" s="9">
        <v>1.7230000000000001</v>
      </c>
      <c r="AY19" s="9">
        <v>2.8140000000000001</v>
      </c>
      <c r="AZ19" s="9">
        <v>40.543999999999997</v>
      </c>
      <c r="BA19" s="9">
        <v>15.712</v>
      </c>
      <c r="BB19" s="9">
        <v>24.832000000000001</v>
      </c>
      <c r="BC19" s="9">
        <v>38.15</v>
      </c>
      <c r="BD19" s="9">
        <v>14.055999999999999</v>
      </c>
      <c r="BE19" s="9">
        <v>24.094000000000001</v>
      </c>
      <c r="BF19" s="9">
        <v>20.300999999999998</v>
      </c>
      <c r="BG19" s="9">
        <v>5.9619999999999997</v>
      </c>
      <c r="BH19" s="9">
        <v>14.339</v>
      </c>
      <c r="BI19" s="9">
        <v>17.849</v>
      </c>
      <c r="BJ19" s="9">
        <v>8.0939999999999994</v>
      </c>
      <c r="BK19" s="9">
        <v>9.7550000000000008</v>
      </c>
      <c r="BL19" s="9">
        <v>2.3940000000000001</v>
      </c>
      <c r="BM19" s="9">
        <v>1.6559999999999999</v>
      </c>
      <c r="BN19" s="9">
        <v>0.73799999999999999</v>
      </c>
      <c r="BO19" s="9">
        <v>73.963999999999999</v>
      </c>
      <c r="BP19" s="9">
        <v>28.908000000000001</v>
      </c>
      <c r="BQ19" s="9">
        <v>45.055999999999997</v>
      </c>
      <c r="BR19" s="9">
        <v>66.646000000000001</v>
      </c>
      <c r="BS19" s="9">
        <v>27.599</v>
      </c>
      <c r="BT19" s="9">
        <v>39.046999999999997</v>
      </c>
      <c r="BU19" s="9">
        <v>38.073</v>
      </c>
      <c r="BV19" s="9">
        <v>16.492999999999999</v>
      </c>
      <c r="BW19" s="9">
        <v>21.58</v>
      </c>
      <c r="BX19" s="9">
        <v>28.573</v>
      </c>
      <c r="BY19" s="9">
        <v>11.106</v>
      </c>
      <c r="BZ19" s="9">
        <v>17.466999999999999</v>
      </c>
      <c r="CA19" s="9">
        <v>7.3179999999999996</v>
      </c>
      <c r="CB19" s="9">
        <v>1.3089999999999999</v>
      </c>
      <c r="CC19" s="9">
        <v>6.0090000000000003</v>
      </c>
      <c r="CD19" s="9">
        <v>56.944000000000003</v>
      </c>
      <c r="CE19" s="9">
        <v>29.428999999999998</v>
      </c>
      <c r="CF19" s="9">
        <v>27.515000000000001</v>
      </c>
      <c r="CG19" s="9">
        <v>48.198999999999998</v>
      </c>
      <c r="CH19" s="9">
        <v>25.452000000000002</v>
      </c>
      <c r="CI19" s="9">
        <v>22.747</v>
      </c>
      <c r="CJ19" s="9">
        <v>25.117000000000001</v>
      </c>
      <c r="CK19" s="9">
        <v>11.879</v>
      </c>
      <c r="CL19" s="9">
        <v>13.238</v>
      </c>
      <c r="CM19" s="9">
        <v>23.082000000000001</v>
      </c>
      <c r="CN19" s="9">
        <v>13.573</v>
      </c>
      <c r="CO19" s="9">
        <v>9.5090000000000003</v>
      </c>
      <c r="CP19" s="9">
        <v>8.7449999999999992</v>
      </c>
      <c r="CQ19" s="9">
        <v>3.9769999999999999</v>
      </c>
      <c r="CR19" s="9">
        <v>4.7679999999999998</v>
      </c>
      <c r="CS19" s="9">
        <v>97.846999999999994</v>
      </c>
      <c r="CT19" s="9">
        <v>34.415999999999997</v>
      </c>
      <c r="CU19" s="9">
        <v>63.430999999999997</v>
      </c>
      <c r="CV19" s="9">
        <v>90.652000000000001</v>
      </c>
      <c r="CW19" s="9">
        <v>32.692999999999998</v>
      </c>
      <c r="CX19" s="9">
        <v>57.957999999999998</v>
      </c>
      <c r="CY19" s="9">
        <v>35.631</v>
      </c>
      <c r="CZ19" s="9">
        <v>9.6120000000000001</v>
      </c>
      <c r="DA19" s="9">
        <v>26.018999999999998</v>
      </c>
      <c r="DB19" s="9">
        <v>55.021000000000001</v>
      </c>
      <c r="DC19" s="9">
        <v>23.081</v>
      </c>
      <c r="DD19" s="9">
        <v>31.939</v>
      </c>
      <c r="DE19" s="9">
        <v>7.1959999999999997</v>
      </c>
      <c r="DF19" s="9">
        <v>1.7230000000000001</v>
      </c>
      <c r="DG19" s="9">
        <v>5.4729999999999999</v>
      </c>
      <c r="DH19" s="9">
        <v>115.116</v>
      </c>
      <c r="DI19" s="9">
        <v>48.515999999999998</v>
      </c>
      <c r="DJ19" s="9">
        <v>66.599999999999994</v>
      </c>
      <c r="DK19" s="9">
        <v>104.004</v>
      </c>
      <c r="DL19" s="9">
        <v>43.368000000000002</v>
      </c>
      <c r="DM19" s="9">
        <v>60.636000000000003</v>
      </c>
      <c r="DN19" s="9">
        <v>57.859000000000002</v>
      </c>
      <c r="DO19" s="9">
        <v>21.393000000000001</v>
      </c>
      <c r="DP19" s="9">
        <v>36.466000000000001</v>
      </c>
      <c r="DQ19" s="9">
        <v>46.145000000000003</v>
      </c>
      <c r="DR19" s="9">
        <v>21.975000000000001</v>
      </c>
      <c r="DS19" s="9">
        <v>24.17</v>
      </c>
      <c r="DT19" s="9">
        <v>11.112</v>
      </c>
      <c r="DU19" s="9">
        <v>5.1479999999999997</v>
      </c>
      <c r="DV19" s="9">
        <v>5.9640000000000004</v>
      </c>
      <c r="DW19" s="9">
        <v>38.066000000000003</v>
      </c>
      <c r="DX19" s="9">
        <v>21.465</v>
      </c>
      <c r="DY19" s="9">
        <v>16.600999999999999</v>
      </c>
      <c r="DZ19" s="9">
        <v>36.527999999999999</v>
      </c>
      <c r="EA19" s="9">
        <v>20.863</v>
      </c>
      <c r="EB19" s="9">
        <v>15.664999999999999</v>
      </c>
      <c r="EC19" s="9">
        <v>23.17</v>
      </c>
      <c r="ED19" s="9">
        <v>13.845000000000001</v>
      </c>
      <c r="EE19" s="9">
        <v>9.3260000000000005</v>
      </c>
      <c r="EF19" s="9">
        <v>13.358000000000001</v>
      </c>
      <c r="EG19" s="9">
        <v>7.0179999999999998</v>
      </c>
      <c r="EH19" s="9">
        <v>6.3390000000000004</v>
      </c>
      <c r="EI19" s="9">
        <v>1.538</v>
      </c>
      <c r="EJ19" s="9">
        <v>0.60199999999999998</v>
      </c>
      <c r="EK19" s="9">
        <v>0.93600000000000005</v>
      </c>
      <c r="EL19" s="9">
        <v>10.27</v>
      </c>
      <c r="EM19" s="9">
        <v>4.8869999999999996</v>
      </c>
      <c r="EN19" s="9">
        <v>5.383</v>
      </c>
      <c r="EO19" s="9">
        <v>7.1210000000000004</v>
      </c>
      <c r="EP19" s="9">
        <v>3.6949999999999998</v>
      </c>
      <c r="EQ19" s="9">
        <v>3.427</v>
      </c>
      <c r="ER19" s="9">
        <v>6.4669999999999996</v>
      </c>
      <c r="ES19" s="9">
        <v>3.6949999999999998</v>
      </c>
      <c r="ET19" s="9">
        <v>2.7730000000000001</v>
      </c>
      <c r="EU19" s="9">
        <v>0.65400000000000003</v>
      </c>
      <c r="EV19" s="9">
        <v>0</v>
      </c>
      <c r="EW19" s="9">
        <v>0.65400000000000003</v>
      </c>
      <c r="EX19" s="9">
        <v>3.149</v>
      </c>
      <c r="EY19" s="9">
        <v>1.1930000000000001</v>
      </c>
      <c r="EZ19" s="9">
        <v>1.9570000000000001</v>
      </c>
      <c r="FA19" s="9">
        <v>226.3</v>
      </c>
      <c r="FB19" s="9">
        <v>94.418000000000006</v>
      </c>
      <c r="FC19" s="9">
        <v>131.88200000000001</v>
      </c>
      <c r="FD19" s="9">
        <v>206.43199999999999</v>
      </c>
      <c r="FE19" s="9">
        <v>86.323999999999998</v>
      </c>
      <c r="FF19" s="9">
        <v>120.108</v>
      </c>
      <c r="FG19" s="9">
        <v>93.614999999999995</v>
      </c>
      <c r="FH19" s="9">
        <v>35.628999999999998</v>
      </c>
      <c r="FI19" s="9">
        <v>57.985999999999997</v>
      </c>
      <c r="FJ19" s="9">
        <v>112.81699999999999</v>
      </c>
      <c r="FK19" s="9">
        <v>50.695</v>
      </c>
      <c r="FL19" s="9">
        <v>62.122</v>
      </c>
      <c r="FM19" s="9">
        <v>19.869</v>
      </c>
      <c r="FN19" s="9">
        <v>8.0939999999999994</v>
      </c>
      <c r="FO19" s="9">
        <v>11.773999999999999</v>
      </c>
      <c r="FP19" s="9">
        <v>184.374</v>
      </c>
      <c r="FQ19" s="9">
        <v>70.632000000000005</v>
      </c>
      <c r="FR19" s="9">
        <v>113.742</v>
      </c>
      <c r="FS19" s="9">
        <v>170.71</v>
      </c>
      <c r="FT19" s="9">
        <v>65.957999999999998</v>
      </c>
      <c r="FU19" s="9">
        <v>104.752</v>
      </c>
      <c r="FV19" s="9">
        <v>76.995999999999995</v>
      </c>
      <c r="FW19" s="9">
        <v>26.11</v>
      </c>
      <c r="FX19" s="9">
        <v>50.887</v>
      </c>
      <c r="FY19" s="9">
        <v>93.712999999999994</v>
      </c>
      <c r="FZ19" s="9">
        <v>39.847999999999999</v>
      </c>
      <c r="GA19" s="9">
        <v>53.865000000000002</v>
      </c>
      <c r="GB19" s="9">
        <v>13.664999999999999</v>
      </c>
      <c r="GC19" s="9">
        <v>4.6740000000000004</v>
      </c>
      <c r="GD19" s="9">
        <v>8.99</v>
      </c>
      <c r="GE19" s="9">
        <v>41.926000000000002</v>
      </c>
      <c r="GF19" s="9">
        <v>23.786000000000001</v>
      </c>
      <c r="GG19" s="9">
        <v>18.14</v>
      </c>
      <c r="GH19" s="9">
        <v>35.722000000000001</v>
      </c>
      <c r="GI19" s="9">
        <v>20.366</v>
      </c>
      <c r="GJ19" s="9">
        <v>15.356</v>
      </c>
      <c r="GK19" s="9">
        <v>16.617999999999999</v>
      </c>
      <c r="GL19" s="9">
        <v>9.5190000000000001</v>
      </c>
      <c r="GM19" s="9">
        <v>7.0990000000000002</v>
      </c>
      <c r="GN19" s="9">
        <v>19.103999999999999</v>
      </c>
      <c r="GO19" s="9">
        <v>10.847</v>
      </c>
      <c r="GP19" s="9">
        <v>8.2569999999999997</v>
      </c>
      <c r="GQ19" s="9">
        <v>6.2039999999999997</v>
      </c>
      <c r="GR19" s="9">
        <v>3.42</v>
      </c>
      <c r="GS19" s="9">
        <v>2.7839999999999998</v>
      </c>
      <c r="GT19" s="9">
        <v>85.784999999999997</v>
      </c>
      <c r="GU19" s="9">
        <v>32.241</v>
      </c>
      <c r="GV19" s="9">
        <v>53.543999999999997</v>
      </c>
      <c r="GW19" s="9">
        <v>80.632000000000005</v>
      </c>
      <c r="GX19" s="9">
        <v>30.422999999999998</v>
      </c>
      <c r="GY19" s="9">
        <v>50.209000000000003</v>
      </c>
      <c r="GZ19" s="9">
        <v>37.296999999999997</v>
      </c>
      <c r="HA19" s="9">
        <v>11.394</v>
      </c>
      <c r="HB19" s="9">
        <v>25.902999999999999</v>
      </c>
      <c r="HC19" s="9">
        <v>43.335000000000001</v>
      </c>
      <c r="HD19" s="9">
        <v>19.029</v>
      </c>
      <c r="HE19" s="9">
        <v>24.306000000000001</v>
      </c>
      <c r="HF19" s="9">
        <v>5.1529999999999996</v>
      </c>
      <c r="HG19" s="9">
        <v>1.8180000000000001</v>
      </c>
      <c r="HH19" s="9">
        <v>3.335</v>
      </c>
      <c r="HI19" s="9">
        <v>38.030999999999999</v>
      </c>
      <c r="HJ19" s="9">
        <v>15.428000000000001</v>
      </c>
      <c r="HK19" s="9">
        <v>22.603000000000002</v>
      </c>
      <c r="HL19" s="9">
        <v>36.47</v>
      </c>
      <c r="HM19" s="9">
        <v>15.428000000000001</v>
      </c>
      <c r="HN19" s="9">
        <v>21.042000000000002</v>
      </c>
      <c r="HO19" s="9">
        <v>17.957999999999998</v>
      </c>
      <c r="HP19" s="9">
        <v>8.3819999999999997</v>
      </c>
      <c r="HQ19" s="9">
        <v>9.5760000000000005</v>
      </c>
      <c r="HR19" s="9">
        <v>18.512</v>
      </c>
      <c r="HS19" s="9">
        <v>7.0460000000000003</v>
      </c>
      <c r="HT19" s="9">
        <v>11.465999999999999</v>
      </c>
      <c r="HU19" s="9">
        <v>1.5609999999999999</v>
      </c>
      <c r="HV19" s="9">
        <v>0</v>
      </c>
      <c r="HW19" s="9">
        <v>1.5609999999999999</v>
      </c>
      <c r="HX19" s="9">
        <v>55.731000000000002</v>
      </c>
      <c r="HY19" s="9">
        <v>24.728000000000002</v>
      </c>
      <c r="HZ19" s="9">
        <v>31.003</v>
      </c>
      <c r="IA19" s="9">
        <v>52.106000000000002</v>
      </c>
      <c r="IB19" s="9">
        <v>24.117999999999999</v>
      </c>
      <c r="IC19" s="9">
        <v>27.988</v>
      </c>
      <c r="ID19" s="9">
        <v>23.096</v>
      </c>
      <c r="IE19" s="9">
        <v>9.6310000000000002</v>
      </c>
      <c r="IF19" s="9">
        <v>13.465999999999999</v>
      </c>
      <c r="IG19" s="9">
        <v>29.01</v>
      </c>
      <c r="IH19" s="9">
        <v>14.488</v>
      </c>
      <c r="II19" s="9">
        <v>14.523</v>
      </c>
      <c r="IJ19" s="9">
        <v>3.6240000000000001</v>
      </c>
      <c r="IK19" s="9">
        <v>0.61</v>
      </c>
      <c r="IL19" s="9">
        <v>3.0150000000000001</v>
      </c>
      <c r="IM19" s="9">
        <v>46.753999999999998</v>
      </c>
      <c r="IN19" s="9">
        <v>22.021999999999998</v>
      </c>
      <c r="IO19" s="9">
        <v>24.731999999999999</v>
      </c>
      <c r="IP19" s="9">
        <v>37.223999999999997</v>
      </c>
      <c r="IQ19" s="9">
        <v>16.355</v>
      </c>
    </row>
    <row r="20" spans="1:251">
      <c r="A20" s="10">
        <v>45323</v>
      </c>
      <c r="B20" s="9">
        <v>51.006999999999998</v>
      </c>
      <c r="C20" s="9">
        <v>94.260999999999996</v>
      </c>
      <c r="D20" s="9">
        <v>33.683</v>
      </c>
      <c r="E20" s="9">
        <v>11.185</v>
      </c>
      <c r="F20" s="9">
        <v>22.498000000000001</v>
      </c>
      <c r="G20" s="9">
        <v>250.15199999999999</v>
      </c>
      <c r="H20" s="9">
        <v>95.614999999999995</v>
      </c>
      <c r="I20" s="9">
        <v>154.53700000000001</v>
      </c>
      <c r="J20" s="9">
        <v>224.97399999999999</v>
      </c>
      <c r="K20" s="9">
        <v>89.042000000000002</v>
      </c>
      <c r="L20" s="9">
        <v>135.93199999999999</v>
      </c>
      <c r="M20" s="9">
        <v>97.828999999999994</v>
      </c>
      <c r="N20" s="9">
        <v>48.737000000000002</v>
      </c>
      <c r="O20" s="9">
        <v>49.091000000000001</v>
      </c>
      <c r="P20" s="9">
        <v>127.146</v>
      </c>
      <c r="Q20" s="9">
        <v>40.305</v>
      </c>
      <c r="R20" s="9">
        <v>86.840999999999994</v>
      </c>
      <c r="S20" s="9">
        <v>25.178000000000001</v>
      </c>
      <c r="T20" s="9">
        <v>6.5739999999999998</v>
      </c>
      <c r="U20" s="9">
        <v>18.603999999999999</v>
      </c>
      <c r="V20" s="9">
        <v>44.268999999999998</v>
      </c>
      <c r="W20" s="9">
        <v>23.759</v>
      </c>
      <c r="X20" s="9">
        <v>20.51</v>
      </c>
      <c r="Y20" s="9">
        <v>35.764000000000003</v>
      </c>
      <c r="Z20" s="9">
        <v>19.146999999999998</v>
      </c>
      <c r="AA20" s="9">
        <v>16.617000000000001</v>
      </c>
      <c r="AB20" s="9">
        <v>17.640999999999998</v>
      </c>
      <c r="AC20" s="9">
        <v>8.4440000000000008</v>
      </c>
      <c r="AD20" s="9">
        <v>9.1980000000000004</v>
      </c>
      <c r="AE20" s="9">
        <v>18.122</v>
      </c>
      <c r="AF20" s="9">
        <v>10.702999999999999</v>
      </c>
      <c r="AG20" s="9">
        <v>7.42</v>
      </c>
      <c r="AH20" s="9">
        <v>8.5050000000000008</v>
      </c>
      <c r="AI20" s="9">
        <v>4.6120000000000001</v>
      </c>
      <c r="AJ20" s="9">
        <v>3.8929999999999998</v>
      </c>
      <c r="AK20" s="9">
        <v>91.741</v>
      </c>
      <c r="AL20" s="9">
        <v>30.876999999999999</v>
      </c>
      <c r="AM20" s="9">
        <v>60.863999999999997</v>
      </c>
      <c r="AN20" s="9">
        <v>80.173000000000002</v>
      </c>
      <c r="AO20" s="9">
        <v>29.140999999999998</v>
      </c>
      <c r="AP20" s="9">
        <v>51.033000000000001</v>
      </c>
      <c r="AQ20" s="9">
        <v>26.175999999999998</v>
      </c>
      <c r="AR20" s="9">
        <v>11.622</v>
      </c>
      <c r="AS20" s="9">
        <v>14.554</v>
      </c>
      <c r="AT20" s="9">
        <v>53.997999999999998</v>
      </c>
      <c r="AU20" s="9">
        <v>17.518000000000001</v>
      </c>
      <c r="AV20" s="9">
        <v>36.478999999999999</v>
      </c>
      <c r="AW20" s="9">
        <v>11.567</v>
      </c>
      <c r="AX20" s="9">
        <v>1.736</v>
      </c>
      <c r="AY20" s="9">
        <v>9.8309999999999995</v>
      </c>
      <c r="AZ20" s="9">
        <v>40.643000000000001</v>
      </c>
      <c r="BA20" s="9">
        <v>11.366</v>
      </c>
      <c r="BB20" s="9">
        <v>29.277000000000001</v>
      </c>
      <c r="BC20" s="9">
        <v>39.445</v>
      </c>
      <c r="BD20" s="9">
        <v>10.759</v>
      </c>
      <c r="BE20" s="9">
        <v>28.686</v>
      </c>
      <c r="BF20" s="9">
        <v>17.353999999999999</v>
      </c>
      <c r="BG20" s="9">
        <v>4.6849999999999996</v>
      </c>
      <c r="BH20" s="9">
        <v>12.669</v>
      </c>
      <c r="BI20" s="9">
        <v>22.091000000000001</v>
      </c>
      <c r="BJ20" s="9">
        <v>6.0750000000000002</v>
      </c>
      <c r="BK20" s="9">
        <v>16.016999999999999</v>
      </c>
      <c r="BL20" s="9">
        <v>1.198</v>
      </c>
      <c r="BM20" s="9">
        <v>0.60699999999999998</v>
      </c>
      <c r="BN20" s="9">
        <v>0.59199999999999997</v>
      </c>
      <c r="BO20" s="9">
        <v>84.611000000000004</v>
      </c>
      <c r="BP20" s="9">
        <v>35.639000000000003</v>
      </c>
      <c r="BQ20" s="9">
        <v>48.972000000000001</v>
      </c>
      <c r="BR20" s="9">
        <v>75.206999999999994</v>
      </c>
      <c r="BS20" s="9">
        <v>31.754000000000001</v>
      </c>
      <c r="BT20" s="9">
        <v>43.451999999999998</v>
      </c>
      <c r="BU20" s="9">
        <v>40.43</v>
      </c>
      <c r="BV20" s="9">
        <v>21.225000000000001</v>
      </c>
      <c r="BW20" s="9">
        <v>19.206</v>
      </c>
      <c r="BX20" s="9">
        <v>34.776000000000003</v>
      </c>
      <c r="BY20" s="9">
        <v>10.53</v>
      </c>
      <c r="BZ20" s="9">
        <v>24.247</v>
      </c>
      <c r="CA20" s="9">
        <v>9.4039999999999999</v>
      </c>
      <c r="CB20" s="9">
        <v>3.8839999999999999</v>
      </c>
      <c r="CC20" s="9">
        <v>5.5190000000000001</v>
      </c>
      <c r="CD20" s="9">
        <v>77.427000000000007</v>
      </c>
      <c r="CE20" s="9">
        <v>41.491999999999997</v>
      </c>
      <c r="CF20" s="9">
        <v>35.935000000000002</v>
      </c>
      <c r="CG20" s="9">
        <v>65.912999999999997</v>
      </c>
      <c r="CH20" s="9">
        <v>36.533999999999999</v>
      </c>
      <c r="CI20" s="9">
        <v>29.379000000000001</v>
      </c>
      <c r="CJ20" s="9">
        <v>31.51</v>
      </c>
      <c r="CK20" s="9">
        <v>19.649000000000001</v>
      </c>
      <c r="CL20" s="9">
        <v>11.861000000000001</v>
      </c>
      <c r="CM20" s="9">
        <v>34.402999999999999</v>
      </c>
      <c r="CN20" s="9">
        <v>16.885000000000002</v>
      </c>
      <c r="CO20" s="9">
        <v>17.518000000000001</v>
      </c>
      <c r="CP20" s="9">
        <v>11.513999999999999</v>
      </c>
      <c r="CQ20" s="9">
        <v>4.9580000000000002</v>
      </c>
      <c r="CR20" s="9">
        <v>6.556</v>
      </c>
      <c r="CS20" s="9">
        <v>102.014</v>
      </c>
      <c r="CT20" s="9">
        <v>32.374000000000002</v>
      </c>
      <c r="CU20" s="9">
        <v>69.64</v>
      </c>
      <c r="CV20" s="9">
        <v>92.662999999999997</v>
      </c>
      <c r="CW20" s="9">
        <v>31.074000000000002</v>
      </c>
      <c r="CX20" s="9">
        <v>61.588999999999999</v>
      </c>
      <c r="CY20" s="9">
        <v>36.680999999999997</v>
      </c>
      <c r="CZ20" s="9">
        <v>15.314</v>
      </c>
      <c r="DA20" s="9">
        <v>21.367000000000001</v>
      </c>
      <c r="DB20" s="9">
        <v>55.981999999999999</v>
      </c>
      <c r="DC20" s="9">
        <v>15.76</v>
      </c>
      <c r="DD20" s="9">
        <v>40.222000000000001</v>
      </c>
      <c r="DE20" s="9">
        <v>9.3510000000000009</v>
      </c>
      <c r="DF20" s="9">
        <v>1.3</v>
      </c>
      <c r="DG20" s="9">
        <v>8.0510000000000002</v>
      </c>
      <c r="DH20" s="9">
        <v>128.285</v>
      </c>
      <c r="DI20" s="9">
        <v>51.454999999999998</v>
      </c>
      <c r="DJ20" s="9">
        <v>76.83</v>
      </c>
      <c r="DK20" s="9">
        <v>113.419</v>
      </c>
      <c r="DL20" s="9">
        <v>47.828000000000003</v>
      </c>
      <c r="DM20" s="9">
        <v>65.590999999999994</v>
      </c>
      <c r="DN20" s="9">
        <v>51</v>
      </c>
      <c r="DO20" s="9">
        <v>26.44</v>
      </c>
      <c r="DP20" s="9">
        <v>24.559000000000001</v>
      </c>
      <c r="DQ20" s="9">
        <v>62.42</v>
      </c>
      <c r="DR20" s="9">
        <v>21.388000000000002</v>
      </c>
      <c r="DS20" s="9">
        <v>41.031999999999996</v>
      </c>
      <c r="DT20" s="9">
        <v>14.865</v>
      </c>
      <c r="DU20" s="9">
        <v>3.6269999999999998</v>
      </c>
      <c r="DV20" s="9">
        <v>11.238</v>
      </c>
      <c r="DW20" s="9">
        <v>55.128999999999998</v>
      </c>
      <c r="DX20" s="9">
        <v>30.42</v>
      </c>
      <c r="DY20" s="9">
        <v>24.709</v>
      </c>
      <c r="DZ20" s="9">
        <v>47.476999999999997</v>
      </c>
      <c r="EA20" s="9">
        <v>24.949000000000002</v>
      </c>
      <c r="EB20" s="9">
        <v>22.527999999999999</v>
      </c>
      <c r="EC20" s="9">
        <v>21.137</v>
      </c>
      <c r="ED20" s="9">
        <v>11.616</v>
      </c>
      <c r="EE20" s="9">
        <v>9.5210000000000008</v>
      </c>
      <c r="EF20" s="9">
        <v>26.34</v>
      </c>
      <c r="EG20" s="9">
        <v>13.333</v>
      </c>
      <c r="EH20" s="9">
        <v>13.007</v>
      </c>
      <c r="EI20" s="9">
        <v>7.6520000000000001</v>
      </c>
      <c r="EJ20" s="9">
        <v>5.4710000000000001</v>
      </c>
      <c r="EK20" s="9">
        <v>2.181</v>
      </c>
      <c r="EL20" s="9">
        <v>8.9949999999999992</v>
      </c>
      <c r="EM20" s="9">
        <v>5.125</v>
      </c>
      <c r="EN20" s="9">
        <v>3.8690000000000002</v>
      </c>
      <c r="EO20" s="9">
        <v>7.1790000000000003</v>
      </c>
      <c r="EP20" s="9">
        <v>4.3380000000000001</v>
      </c>
      <c r="EQ20" s="9">
        <v>2.8420000000000001</v>
      </c>
      <c r="ER20" s="9">
        <v>6.6529999999999996</v>
      </c>
      <c r="ES20" s="9">
        <v>3.8109999999999999</v>
      </c>
      <c r="ET20" s="9">
        <v>2.8420000000000001</v>
      </c>
      <c r="EU20" s="9">
        <v>0.52700000000000002</v>
      </c>
      <c r="EV20" s="9">
        <v>0.52700000000000002</v>
      </c>
      <c r="EW20" s="9">
        <v>0</v>
      </c>
      <c r="EX20" s="9">
        <v>1.8149999999999999</v>
      </c>
      <c r="EY20" s="9">
        <v>0.78800000000000003</v>
      </c>
      <c r="EZ20" s="9">
        <v>1.028</v>
      </c>
      <c r="FA20" s="9">
        <v>275.85399999999998</v>
      </c>
      <c r="FB20" s="9">
        <v>114.905</v>
      </c>
      <c r="FC20" s="9">
        <v>160.94900000000001</v>
      </c>
      <c r="FD20" s="9">
        <v>250.792</v>
      </c>
      <c r="FE20" s="9">
        <v>103.812</v>
      </c>
      <c r="FF20" s="9">
        <v>146.97999999999999</v>
      </c>
      <c r="FG20" s="9">
        <v>129.292</v>
      </c>
      <c r="FH20" s="9">
        <v>47.662999999999997</v>
      </c>
      <c r="FI20" s="9">
        <v>81.63</v>
      </c>
      <c r="FJ20" s="9">
        <v>121.5</v>
      </c>
      <c r="FK20" s="9">
        <v>56.15</v>
      </c>
      <c r="FL20" s="9">
        <v>65.349999999999994</v>
      </c>
      <c r="FM20" s="9">
        <v>25.062000000000001</v>
      </c>
      <c r="FN20" s="9">
        <v>11.093</v>
      </c>
      <c r="FO20" s="9">
        <v>13.968999999999999</v>
      </c>
      <c r="FP20" s="9">
        <v>231.29</v>
      </c>
      <c r="FQ20" s="9">
        <v>92.555999999999997</v>
      </c>
      <c r="FR20" s="9">
        <v>138.73500000000001</v>
      </c>
      <c r="FS20" s="9">
        <v>213.91800000000001</v>
      </c>
      <c r="FT20" s="9">
        <v>87.236999999999995</v>
      </c>
      <c r="FU20" s="9">
        <v>126.681</v>
      </c>
      <c r="FV20" s="9">
        <v>110.652</v>
      </c>
      <c r="FW20" s="9">
        <v>39.625999999999998</v>
      </c>
      <c r="FX20" s="9">
        <v>71.025999999999996</v>
      </c>
      <c r="FY20" s="9">
        <v>103.265</v>
      </c>
      <c r="FZ20" s="9">
        <v>47.610999999999997</v>
      </c>
      <c r="GA20" s="9">
        <v>55.655000000000001</v>
      </c>
      <c r="GB20" s="9">
        <v>17.373000000000001</v>
      </c>
      <c r="GC20" s="9">
        <v>5.319</v>
      </c>
      <c r="GD20" s="9">
        <v>12.054</v>
      </c>
      <c r="GE20" s="9">
        <v>44.564</v>
      </c>
      <c r="GF20" s="9">
        <v>22.35</v>
      </c>
      <c r="GG20" s="9">
        <v>22.213999999999999</v>
      </c>
      <c r="GH20" s="9">
        <v>36.874000000000002</v>
      </c>
      <c r="GI20" s="9">
        <v>16.576000000000001</v>
      </c>
      <c r="GJ20" s="9">
        <v>20.298999999999999</v>
      </c>
      <c r="GK20" s="9">
        <v>18.64</v>
      </c>
      <c r="GL20" s="9">
        <v>8.0359999999999996</v>
      </c>
      <c r="GM20" s="9">
        <v>10.603999999999999</v>
      </c>
      <c r="GN20" s="9">
        <v>18.234000000000002</v>
      </c>
      <c r="GO20" s="9">
        <v>8.5389999999999997</v>
      </c>
      <c r="GP20" s="9">
        <v>9.6950000000000003</v>
      </c>
      <c r="GQ20" s="9">
        <v>7.69</v>
      </c>
      <c r="GR20" s="9">
        <v>5.774</v>
      </c>
      <c r="GS20" s="9">
        <v>1.9159999999999999</v>
      </c>
      <c r="GT20" s="9">
        <v>90.587999999999994</v>
      </c>
      <c r="GU20" s="9">
        <v>34.445</v>
      </c>
      <c r="GV20" s="9">
        <v>56.143000000000001</v>
      </c>
      <c r="GW20" s="9">
        <v>84.891000000000005</v>
      </c>
      <c r="GX20" s="9">
        <v>31.631</v>
      </c>
      <c r="GY20" s="9">
        <v>53.26</v>
      </c>
      <c r="GZ20" s="9">
        <v>36.484000000000002</v>
      </c>
      <c r="HA20" s="9">
        <v>8.7989999999999995</v>
      </c>
      <c r="HB20" s="9">
        <v>27.684999999999999</v>
      </c>
      <c r="HC20" s="9">
        <v>48.406999999999996</v>
      </c>
      <c r="HD20" s="9">
        <v>22.832000000000001</v>
      </c>
      <c r="HE20" s="9">
        <v>25.574999999999999</v>
      </c>
      <c r="HF20" s="9">
        <v>5.6970000000000001</v>
      </c>
      <c r="HG20" s="9">
        <v>2.8140000000000001</v>
      </c>
      <c r="HH20" s="9">
        <v>2.883</v>
      </c>
      <c r="HI20" s="9">
        <v>43.390999999999998</v>
      </c>
      <c r="HJ20" s="9">
        <v>13.448</v>
      </c>
      <c r="HK20" s="9">
        <v>29.943000000000001</v>
      </c>
      <c r="HL20" s="9">
        <v>40.334000000000003</v>
      </c>
      <c r="HM20" s="9">
        <v>13.448</v>
      </c>
      <c r="HN20" s="9">
        <v>26.885999999999999</v>
      </c>
      <c r="HO20" s="9">
        <v>22.879000000000001</v>
      </c>
      <c r="HP20" s="9">
        <v>9.7100000000000009</v>
      </c>
      <c r="HQ20" s="9">
        <v>13.169</v>
      </c>
      <c r="HR20" s="9">
        <v>17.454999999999998</v>
      </c>
      <c r="HS20" s="9">
        <v>3.738</v>
      </c>
      <c r="HT20" s="9">
        <v>13.717000000000001</v>
      </c>
      <c r="HU20" s="9">
        <v>3.0569999999999999</v>
      </c>
      <c r="HV20" s="9">
        <v>0</v>
      </c>
      <c r="HW20" s="9">
        <v>3.0569999999999999</v>
      </c>
      <c r="HX20" s="9">
        <v>83.188999999999993</v>
      </c>
      <c r="HY20" s="9">
        <v>40.436</v>
      </c>
      <c r="HZ20" s="9">
        <v>42.752000000000002</v>
      </c>
      <c r="IA20" s="9">
        <v>75.692999999999998</v>
      </c>
      <c r="IB20" s="9">
        <v>36.960999999999999</v>
      </c>
      <c r="IC20" s="9">
        <v>38.731999999999999</v>
      </c>
      <c r="ID20" s="9">
        <v>42.514000000000003</v>
      </c>
      <c r="IE20" s="9">
        <v>18.893000000000001</v>
      </c>
      <c r="IF20" s="9">
        <v>23.620999999999999</v>
      </c>
      <c r="IG20" s="9">
        <v>33.179000000000002</v>
      </c>
      <c r="IH20" s="9">
        <v>18.068000000000001</v>
      </c>
      <c r="II20" s="9">
        <v>15.111000000000001</v>
      </c>
      <c r="IJ20" s="9">
        <v>7.4950000000000001</v>
      </c>
      <c r="IK20" s="9">
        <v>3.4750000000000001</v>
      </c>
      <c r="IL20" s="9">
        <v>4.0209999999999999</v>
      </c>
      <c r="IM20" s="9">
        <v>58.686999999999998</v>
      </c>
      <c r="IN20" s="9">
        <v>26.576000000000001</v>
      </c>
      <c r="IO20" s="9">
        <v>32.110999999999997</v>
      </c>
      <c r="IP20" s="9">
        <v>49.874000000000002</v>
      </c>
      <c r="IQ20" s="9">
        <v>21.771999999999998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6932</vt:i4>
      </vt:variant>
    </vt:vector>
  </HeadingPairs>
  <TitlesOfParts>
    <vt:vector size="6946" baseType="lpstr">
      <vt:lpstr>Contents</vt:lpstr>
      <vt:lpstr>Table 5.1</vt:lpstr>
      <vt:lpstr>Table 5.2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A125227718X</vt:lpstr>
      <vt:lpstr>A125227718X_Data</vt:lpstr>
      <vt:lpstr>A125227718X_Latest</vt:lpstr>
      <vt:lpstr>A125227722R</vt:lpstr>
      <vt:lpstr>A125227722R_Data</vt:lpstr>
      <vt:lpstr>A125227722R_Latest</vt:lpstr>
      <vt:lpstr>A125227726X</vt:lpstr>
      <vt:lpstr>A125227726X_Data</vt:lpstr>
      <vt:lpstr>A125227726X_Latest</vt:lpstr>
      <vt:lpstr>A125227730R</vt:lpstr>
      <vt:lpstr>A125227730R_Data</vt:lpstr>
      <vt:lpstr>A125227730R_Latest</vt:lpstr>
      <vt:lpstr>A125227734X</vt:lpstr>
      <vt:lpstr>A125227734X_Data</vt:lpstr>
      <vt:lpstr>A125227734X_Latest</vt:lpstr>
      <vt:lpstr>A125227738J</vt:lpstr>
      <vt:lpstr>A125227738J_Data</vt:lpstr>
      <vt:lpstr>A125227738J_Latest</vt:lpstr>
      <vt:lpstr>A125227742X</vt:lpstr>
      <vt:lpstr>A125227742X_Data</vt:lpstr>
      <vt:lpstr>A125227742X_Latest</vt:lpstr>
      <vt:lpstr>A125227746J</vt:lpstr>
      <vt:lpstr>A125227746J_Data</vt:lpstr>
      <vt:lpstr>A125227746J_Latest</vt:lpstr>
      <vt:lpstr>A125227750X</vt:lpstr>
      <vt:lpstr>A125227750X_Data</vt:lpstr>
      <vt:lpstr>A125227750X_Latest</vt:lpstr>
      <vt:lpstr>A125227754J</vt:lpstr>
      <vt:lpstr>A125227754J_Data</vt:lpstr>
      <vt:lpstr>A125227754J_Latest</vt:lpstr>
      <vt:lpstr>A125227758T</vt:lpstr>
      <vt:lpstr>A125227758T_Data</vt:lpstr>
      <vt:lpstr>A125227758T_Latest</vt:lpstr>
      <vt:lpstr>A125227762J</vt:lpstr>
      <vt:lpstr>A125227762J_Data</vt:lpstr>
      <vt:lpstr>A125227762J_Latest</vt:lpstr>
      <vt:lpstr>A125227766T</vt:lpstr>
      <vt:lpstr>A125227766T_Data</vt:lpstr>
      <vt:lpstr>A125227766T_Latest</vt:lpstr>
      <vt:lpstr>A125227770J</vt:lpstr>
      <vt:lpstr>A125227770J_Data</vt:lpstr>
      <vt:lpstr>A125227770J_Latest</vt:lpstr>
      <vt:lpstr>A125227774T</vt:lpstr>
      <vt:lpstr>A125227774T_Data</vt:lpstr>
      <vt:lpstr>A125227774T_Latest</vt:lpstr>
      <vt:lpstr>A125227778A</vt:lpstr>
      <vt:lpstr>A125227778A_Data</vt:lpstr>
      <vt:lpstr>A125227778A_Latest</vt:lpstr>
      <vt:lpstr>A125227782T</vt:lpstr>
      <vt:lpstr>A125227782T_Data</vt:lpstr>
      <vt:lpstr>A125227782T_Latest</vt:lpstr>
      <vt:lpstr>A125227786A</vt:lpstr>
      <vt:lpstr>A125227786A_Data</vt:lpstr>
      <vt:lpstr>A125227786A_Latest</vt:lpstr>
      <vt:lpstr>A125227790T</vt:lpstr>
      <vt:lpstr>A125227790T_Data</vt:lpstr>
      <vt:lpstr>A125227790T_Latest</vt:lpstr>
      <vt:lpstr>A125227794A</vt:lpstr>
      <vt:lpstr>A125227794A_Data</vt:lpstr>
      <vt:lpstr>A125227794A_Latest</vt:lpstr>
      <vt:lpstr>A125227798K</vt:lpstr>
      <vt:lpstr>A125227798K_Data</vt:lpstr>
      <vt:lpstr>A125227798K_Latest</vt:lpstr>
      <vt:lpstr>A125227802R</vt:lpstr>
      <vt:lpstr>A125227802R_Data</vt:lpstr>
      <vt:lpstr>A125227802R_Latest</vt:lpstr>
      <vt:lpstr>A125227806X</vt:lpstr>
      <vt:lpstr>A125227806X_Data</vt:lpstr>
      <vt:lpstr>A125227806X_Latest</vt:lpstr>
      <vt:lpstr>A125227810R</vt:lpstr>
      <vt:lpstr>A125227810R_Data</vt:lpstr>
      <vt:lpstr>A125227810R_Latest</vt:lpstr>
      <vt:lpstr>A125227814X</vt:lpstr>
      <vt:lpstr>A125227814X_Data</vt:lpstr>
      <vt:lpstr>A125227814X_Latest</vt:lpstr>
      <vt:lpstr>A125227818J</vt:lpstr>
      <vt:lpstr>A125227818J_Data</vt:lpstr>
      <vt:lpstr>A125227818J_Latest</vt:lpstr>
      <vt:lpstr>A125227822X</vt:lpstr>
      <vt:lpstr>A125227822X_Data</vt:lpstr>
      <vt:lpstr>A125227822X_Latest</vt:lpstr>
      <vt:lpstr>A125227826J</vt:lpstr>
      <vt:lpstr>A125227826J_Data</vt:lpstr>
      <vt:lpstr>A125227826J_Latest</vt:lpstr>
      <vt:lpstr>A125227830X</vt:lpstr>
      <vt:lpstr>A125227830X_Data</vt:lpstr>
      <vt:lpstr>A125227830X_Latest</vt:lpstr>
      <vt:lpstr>A125227834J</vt:lpstr>
      <vt:lpstr>A125227834J_Data</vt:lpstr>
      <vt:lpstr>A125227834J_Latest</vt:lpstr>
      <vt:lpstr>A125227838T</vt:lpstr>
      <vt:lpstr>A125227838T_Data</vt:lpstr>
      <vt:lpstr>A125227838T_Latest</vt:lpstr>
      <vt:lpstr>A125227842J</vt:lpstr>
      <vt:lpstr>A125227842J_Data</vt:lpstr>
      <vt:lpstr>A125227842J_Latest</vt:lpstr>
      <vt:lpstr>A125227846T</vt:lpstr>
      <vt:lpstr>A125227846T_Data</vt:lpstr>
      <vt:lpstr>A125227846T_Latest</vt:lpstr>
      <vt:lpstr>A125227850J</vt:lpstr>
      <vt:lpstr>A125227850J_Data</vt:lpstr>
      <vt:lpstr>A125227850J_Latest</vt:lpstr>
      <vt:lpstr>A125227854T</vt:lpstr>
      <vt:lpstr>A125227854T_Data</vt:lpstr>
      <vt:lpstr>A125227854T_Latest</vt:lpstr>
      <vt:lpstr>A125227858A</vt:lpstr>
      <vt:lpstr>A125227858A_Data</vt:lpstr>
      <vt:lpstr>A125227858A_Latest</vt:lpstr>
      <vt:lpstr>A125227862T</vt:lpstr>
      <vt:lpstr>A125227862T_Data</vt:lpstr>
      <vt:lpstr>A125227862T_Latest</vt:lpstr>
      <vt:lpstr>A125227866A</vt:lpstr>
      <vt:lpstr>A125227866A_Data</vt:lpstr>
      <vt:lpstr>A125227866A_Latest</vt:lpstr>
      <vt:lpstr>A125227870T</vt:lpstr>
      <vt:lpstr>A125227870T_Data</vt:lpstr>
      <vt:lpstr>A125227870T_Latest</vt:lpstr>
      <vt:lpstr>A125227874A</vt:lpstr>
      <vt:lpstr>A125227874A_Data</vt:lpstr>
      <vt:lpstr>A125227874A_Latest</vt:lpstr>
      <vt:lpstr>A125227878K</vt:lpstr>
      <vt:lpstr>A125227878K_Data</vt:lpstr>
      <vt:lpstr>A125227878K_Latest</vt:lpstr>
      <vt:lpstr>A125227882A</vt:lpstr>
      <vt:lpstr>A125227882A_Data</vt:lpstr>
      <vt:lpstr>A125227882A_Latest</vt:lpstr>
      <vt:lpstr>A125227886K</vt:lpstr>
      <vt:lpstr>A125227886K_Data</vt:lpstr>
      <vt:lpstr>A125227886K_Latest</vt:lpstr>
      <vt:lpstr>A125227890A</vt:lpstr>
      <vt:lpstr>A125227890A_Data</vt:lpstr>
      <vt:lpstr>A125227890A_Latest</vt:lpstr>
      <vt:lpstr>A125227894K</vt:lpstr>
      <vt:lpstr>A125227894K_Data</vt:lpstr>
      <vt:lpstr>A125227894K_Latest</vt:lpstr>
      <vt:lpstr>A125227898V</vt:lpstr>
      <vt:lpstr>A125227898V_Data</vt:lpstr>
      <vt:lpstr>A125227898V_Latest</vt:lpstr>
      <vt:lpstr>A125227902X</vt:lpstr>
      <vt:lpstr>A125227902X_Data</vt:lpstr>
      <vt:lpstr>A125227902X_Latest</vt:lpstr>
      <vt:lpstr>A125227906J</vt:lpstr>
      <vt:lpstr>A125227906J_Data</vt:lpstr>
      <vt:lpstr>A125227906J_Latest</vt:lpstr>
      <vt:lpstr>A125227910X</vt:lpstr>
      <vt:lpstr>A125227910X_Data</vt:lpstr>
      <vt:lpstr>A125227910X_Latest</vt:lpstr>
      <vt:lpstr>A125227914J</vt:lpstr>
      <vt:lpstr>A125227914J_Data</vt:lpstr>
      <vt:lpstr>A125227914J_Latest</vt:lpstr>
      <vt:lpstr>A125227918T</vt:lpstr>
      <vt:lpstr>A125227918T_Data</vt:lpstr>
      <vt:lpstr>A125227918T_Latest</vt:lpstr>
      <vt:lpstr>A125227922J</vt:lpstr>
      <vt:lpstr>A125227922J_Data</vt:lpstr>
      <vt:lpstr>A125227922J_Latest</vt:lpstr>
      <vt:lpstr>A125227926T</vt:lpstr>
      <vt:lpstr>A125227926T_Data</vt:lpstr>
      <vt:lpstr>A125227926T_Latest</vt:lpstr>
      <vt:lpstr>A125227930J</vt:lpstr>
      <vt:lpstr>A125227930J_Data</vt:lpstr>
      <vt:lpstr>A125227930J_Latest</vt:lpstr>
      <vt:lpstr>A125227934T</vt:lpstr>
      <vt:lpstr>A125227934T_Data</vt:lpstr>
      <vt:lpstr>A125227934T_Latest</vt:lpstr>
      <vt:lpstr>A125227938A</vt:lpstr>
      <vt:lpstr>A125227938A_Data</vt:lpstr>
      <vt:lpstr>A125227938A_Latest</vt:lpstr>
      <vt:lpstr>A125227942T</vt:lpstr>
      <vt:lpstr>A125227942T_Data</vt:lpstr>
      <vt:lpstr>A125227942T_Latest</vt:lpstr>
      <vt:lpstr>A125227946A</vt:lpstr>
      <vt:lpstr>A125227946A_Data</vt:lpstr>
      <vt:lpstr>A125227946A_Latest</vt:lpstr>
      <vt:lpstr>A125227950T</vt:lpstr>
      <vt:lpstr>A125227950T_Data</vt:lpstr>
      <vt:lpstr>A125227950T_Latest</vt:lpstr>
      <vt:lpstr>A125227954A</vt:lpstr>
      <vt:lpstr>A125227954A_Data</vt:lpstr>
      <vt:lpstr>A125227954A_Latest</vt:lpstr>
      <vt:lpstr>A125227958K</vt:lpstr>
      <vt:lpstr>A125227958K_Data</vt:lpstr>
      <vt:lpstr>A125227958K_Latest</vt:lpstr>
      <vt:lpstr>A125227962A</vt:lpstr>
      <vt:lpstr>A125227962A_Data</vt:lpstr>
      <vt:lpstr>A125227962A_Latest</vt:lpstr>
      <vt:lpstr>A125227966K</vt:lpstr>
      <vt:lpstr>A125227966K_Data</vt:lpstr>
      <vt:lpstr>A125227966K_Latest</vt:lpstr>
      <vt:lpstr>A125227970A</vt:lpstr>
      <vt:lpstr>A125227970A_Data</vt:lpstr>
      <vt:lpstr>A125227970A_Latest</vt:lpstr>
      <vt:lpstr>A125227974K</vt:lpstr>
      <vt:lpstr>A125227974K_Data</vt:lpstr>
      <vt:lpstr>A125227974K_Latest</vt:lpstr>
      <vt:lpstr>A125227978V</vt:lpstr>
      <vt:lpstr>A125227978V_Data</vt:lpstr>
      <vt:lpstr>A125227978V_Latest</vt:lpstr>
      <vt:lpstr>A125227982K</vt:lpstr>
      <vt:lpstr>A125227982K_Data</vt:lpstr>
      <vt:lpstr>A125227982K_Latest</vt:lpstr>
      <vt:lpstr>A125227986V</vt:lpstr>
      <vt:lpstr>A125227986V_Data</vt:lpstr>
      <vt:lpstr>A125227986V_Latest</vt:lpstr>
      <vt:lpstr>A125227990K</vt:lpstr>
      <vt:lpstr>A125227990K_Data</vt:lpstr>
      <vt:lpstr>A125227990K_Latest</vt:lpstr>
      <vt:lpstr>A125227994V</vt:lpstr>
      <vt:lpstr>A125227994V_Data</vt:lpstr>
      <vt:lpstr>A125227994V_Latest</vt:lpstr>
      <vt:lpstr>A125227998C</vt:lpstr>
      <vt:lpstr>A125227998C_Data</vt:lpstr>
      <vt:lpstr>A125227998C_Latest</vt:lpstr>
      <vt:lpstr>A125228002K</vt:lpstr>
      <vt:lpstr>A125228002K_Data</vt:lpstr>
      <vt:lpstr>A125228002K_Latest</vt:lpstr>
      <vt:lpstr>A125228006V</vt:lpstr>
      <vt:lpstr>A125228006V_Data</vt:lpstr>
      <vt:lpstr>A125228006V_Latest</vt:lpstr>
      <vt:lpstr>A125228010K</vt:lpstr>
      <vt:lpstr>A125228010K_Data</vt:lpstr>
      <vt:lpstr>A125228010K_Latest</vt:lpstr>
      <vt:lpstr>A125228014V</vt:lpstr>
      <vt:lpstr>A125228014V_Data</vt:lpstr>
      <vt:lpstr>A125228014V_Latest</vt:lpstr>
      <vt:lpstr>A125228018C</vt:lpstr>
      <vt:lpstr>A125228018C_Data</vt:lpstr>
      <vt:lpstr>A125228018C_Latest</vt:lpstr>
      <vt:lpstr>A125228022V</vt:lpstr>
      <vt:lpstr>A125228022V_Data</vt:lpstr>
      <vt:lpstr>A125228022V_Latest</vt:lpstr>
      <vt:lpstr>A125228026C</vt:lpstr>
      <vt:lpstr>A125228026C_Data</vt:lpstr>
      <vt:lpstr>A125228026C_Latest</vt:lpstr>
      <vt:lpstr>A125228030V</vt:lpstr>
      <vt:lpstr>A125228030V_Data</vt:lpstr>
      <vt:lpstr>A125228030V_Latest</vt:lpstr>
      <vt:lpstr>A125228034C</vt:lpstr>
      <vt:lpstr>A125228034C_Data</vt:lpstr>
      <vt:lpstr>A125228034C_Latest</vt:lpstr>
      <vt:lpstr>A125228038L</vt:lpstr>
      <vt:lpstr>A125228038L_Data</vt:lpstr>
      <vt:lpstr>A125228038L_Latest</vt:lpstr>
      <vt:lpstr>A125228042C</vt:lpstr>
      <vt:lpstr>A125228042C_Data</vt:lpstr>
      <vt:lpstr>A125228042C_Latest</vt:lpstr>
      <vt:lpstr>A125228046L</vt:lpstr>
      <vt:lpstr>A125228046L_Data</vt:lpstr>
      <vt:lpstr>A125228046L_Latest</vt:lpstr>
      <vt:lpstr>A125228050C</vt:lpstr>
      <vt:lpstr>A125228050C_Data</vt:lpstr>
      <vt:lpstr>A125228050C_Latest</vt:lpstr>
      <vt:lpstr>A125228054L</vt:lpstr>
      <vt:lpstr>A125228054L_Data</vt:lpstr>
      <vt:lpstr>A125228054L_Latest</vt:lpstr>
      <vt:lpstr>A125228058W</vt:lpstr>
      <vt:lpstr>A125228058W_Data</vt:lpstr>
      <vt:lpstr>A125228058W_Latest</vt:lpstr>
      <vt:lpstr>A125228062L</vt:lpstr>
      <vt:lpstr>A125228062L_Data</vt:lpstr>
      <vt:lpstr>A125228062L_Latest</vt:lpstr>
      <vt:lpstr>A125228066W</vt:lpstr>
      <vt:lpstr>A125228066W_Data</vt:lpstr>
      <vt:lpstr>A125228066W_Latest</vt:lpstr>
      <vt:lpstr>A125228070L</vt:lpstr>
      <vt:lpstr>A125228070L_Data</vt:lpstr>
      <vt:lpstr>A125228070L_Latest</vt:lpstr>
      <vt:lpstr>A125228074W</vt:lpstr>
      <vt:lpstr>A125228074W_Data</vt:lpstr>
      <vt:lpstr>A125228074W_Latest</vt:lpstr>
      <vt:lpstr>A125228078F</vt:lpstr>
      <vt:lpstr>A125228078F_Data</vt:lpstr>
      <vt:lpstr>A125228078F_Latest</vt:lpstr>
      <vt:lpstr>A125228082W</vt:lpstr>
      <vt:lpstr>A125228082W_Data</vt:lpstr>
      <vt:lpstr>A125228082W_Latest</vt:lpstr>
      <vt:lpstr>A125228086F</vt:lpstr>
      <vt:lpstr>A125228086F_Data</vt:lpstr>
      <vt:lpstr>A125228086F_Latest</vt:lpstr>
      <vt:lpstr>A125228090W</vt:lpstr>
      <vt:lpstr>A125228090W_Data</vt:lpstr>
      <vt:lpstr>A125228090W_Latest</vt:lpstr>
      <vt:lpstr>A125228094F</vt:lpstr>
      <vt:lpstr>A125228094F_Data</vt:lpstr>
      <vt:lpstr>A125228094F_Latest</vt:lpstr>
      <vt:lpstr>A125228098R</vt:lpstr>
      <vt:lpstr>A125228098R_Data</vt:lpstr>
      <vt:lpstr>A125228098R_Latest</vt:lpstr>
      <vt:lpstr>A125228102V</vt:lpstr>
      <vt:lpstr>A125228102V_Data</vt:lpstr>
      <vt:lpstr>A125228102V_Latest</vt:lpstr>
      <vt:lpstr>A125228106C</vt:lpstr>
      <vt:lpstr>A125228106C_Data</vt:lpstr>
      <vt:lpstr>A125228106C_Latest</vt:lpstr>
      <vt:lpstr>A125228110V</vt:lpstr>
      <vt:lpstr>A125228110V_Data</vt:lpstr>
      <vt:lpstr>A125228110V_Latest</vt:lpstr>
      <vt:lpstr>A125228114C</vt:lpstr>
      <vt:lpstr>A125228114C_Data</vt:lpstr>
      <vt:lpstr>A125228114C_Latest</vt:lpstr>
      <vt:lpstr>A125228118L</vt:lpstr>
      <vt:lpstr>A125228118L_Data</vt:lpstr>
      <vt:lpstr>A125228118L_Latest</vt:lpstr>
      <vt:lpstr>A125228122C</vt:lpstr>
      <vt:lpstr>A125228122C_Data</vt:lpstr>
      <vt:lpstr>A125228122C_Latest</vt:lpstr>
      <vt:lpstr>A125228126L</vt:lpstr>
      <vt:lpstr>A125228126L_Data</vt:lpstr>
      <vt:lpstr>A125228126L_Latest</vt:lpstr>
      <vt:lpstr>A125228130C</vt:lpstr>
      <vt:lpstr>A125228130C_Data</vt:lpstr>
      <vt:lpstr>A125228130C_Latest</vt:lpstr>
      <vt:lpstr>A125228134L</vt:lpstr>
      <vt:lpstr>A125228134L_Data</vt:lpstr>
      <vt:lpstr>A125228134L_Latest</vt:lpstr>
      <vt:lpstr>A125228138W</vt:lpstr>
      <vt:lpstr>A125228138W_Data</vt:lpstr>
      <vt:lpstr>A125228138W_Latest</vt:lpstr>
      <vt:lpstr>A125228142L</vt:lpstr>
      <vt:lpstr>A125228142L_Data</vt:lpstr>
      <vt:lpstr>A125228142L_Latest</vt:lpstr>
      <vt:lpstr>A125228146W</vt:lpstr>
      <vt:lpstr>A125228146W_Data</vt:lpstr>
      <vt:lpstr>A125228146W_Latest</vt:lpstr>
      <vt:lpstr>A125228150L</vt:lpstr>
      <vt:lpstr>A125228150L_Data</vt:lpstr>
      <vt:lpstr>A125228150L_Latest</vt:lpstr>
      <vt:lpstr>A125228154W</vt:lpstr>
      <vt:lpstr>A125228154W_Data</vt:lpstr>
      <vt:lpstr>A125228154W_Latest</vt:lpstr>
      <vt:lpstr>A125228510F</vt:lpstr>
      <vt:lpstr>A125228510F_Data</vt:lpstr>
      <vt:lpstr>A125228510F_Latest</vt:lpstr>
      <vt:lpstr>A125228514R</vt:lpstr>
      <vt:lpstr>A125228514R_Data</vt:lpstr>
      <vt:lpstr>A125228514R_Latest</vt:lpstr>
      <vt:lpstr>A125228518X</vt:lpstr>
      <vt:lpstr>A125228518X_Data</vt:lpstr>
      <vt:lpstr>A125228518X_Latest</vt:lpstr>
      <vt:lpstr>A125228522R</vt:lpstr>
      <vt:lpstr>A125228522R_Data</vt:lpstr>
      <vt:lpstr>A125228522R_Latest</vt:lpstr>
      <vt:lpstr>A125228526X</vt:lpstr>
      <vt:lpstr>A125228526X_Data</vt:lpstr>
      <vt:lpstr>A125228526X_Latest</vt:lpstr>
      <vt:lpstr>A125228530R</vt:lpstr>
      <vt:lpstr>A125228530R_Data</vt:lpstr>
      <vt:lpstr>A125228530R_Latest</vt:lpstr>
      <vt:lpstr>A125228534X</vt:lpstr>
      <vt:lpstr>A125228534X_Data</vt:lpstr>
      <vt:lpstr>A125228534X_Latest</vt:lpstr>
      <vt:lpstr>A125228538J</vt:lpstr>
      <vt:lpstr>A125228538J_Data</vt:lpstr>
      <vt:lpstr>A125228538J_Latest</vt:lpstr>
      <vt:lpstr>A125228542X</vt:lpstr>
      <vt:lpstr>A125228542X_Data</vt:lpstr>
      <vt:lpstr>A125228542X_Latest</vt:lpstr>
      <vt:lpstr>A125228546J</vt:lpstr>
      <vt:lpstr>A125228546J_Data</vt:lpstr>
      <vt:lpstr>A125228546J_Latest</vt:lpstr>
      <vt:lpstr>A125228550X</vt:lpstr>
      <vt:lpstr>A125228550X_Data</vt:lpstr>
      <vt:lpstr>A125228550X_Latest</vt:lpstr>
      <vt:lpstr>A125228906A</vt:lpstr>
      <vt:lpstr>A125228906A_Data</vt:lpstr>
      <vt:lpstr>A125228906A_Latest</vt:lpstr>
      <vt:lpstr>A125228910T</vt:lpstr>
      <vt:lpstr>A125228910T_Data</vt:lpstr>
      <vt:lpstr>A125228910T_Latest</vt:lpstr>
      <vt:lpstr>A125228914A</vt:lpstr>
      <vt:lpstr>A125228914A_Data</vt:lpstr>
      <vt:lpstr>A125228914A_Latest</vt:lpstr>
      <vt:lpstr>A125228918K</vt:lpstr>
      <vt:lpstr>A125228918K_Data</vt:lpstr>
      <vt:lpstr>A125228918K_Latest</vt:lpstr>
      <vt:lpstr>A125228922A</vt:lpstr>
      <vt:lpstr>A125228922A_Data</vt:lpstr>
      <vt:lpstr>A125228922A_Latest</vt:lpstr>
      <vt:lpstr>A125228926K</vt:lpstr>
      <vt:lpstr>A125228926K_Data</vt:lpstr>
      <vt:lpstr>A125228926K_Latest</vt:lpstr>
      <vt:lpstr>A125228930A</vt:lpstr>
      <vt:lpstr>A125228930A_Data</vt:lpstr>
      <vt:lpstr>A125228930A_Latest</vt:lpstr>
      <vt:lpstr>A125228934K</vt:lpstr>
      <vt:lpstr>A125228934K_Data</vt:lpstr>
      <vt:lpstr>A125228934K_Latest</vt:lpstr>
      <vt:lpstr>A125228938V</vt:lpstr>
      <vt:lpstr>A125228938V_Data</vt:lpstr>
      <vt:lpstr>A125228938V_Latest</vt:lpstr>
      <vt:lpstr>A125228942K</vt:lpstr>
      <vt:lpstr>A125228942K_Data</vt:lpstr>
      <vt:lpstr>A125228942K_Latest</vt:lpstr>
      <vt:lpstr>A125228946V</vt:lpstr>
      <vt:lpstr>A125228946V_Data</vt:lpstr>
      <vt:lpstr>A125228946V_Latest</vt:lpstr>
      <vt:lpstr>A125229302F</vt:lpstr>
      <vt:lpstr>A125229302F_Data</vt:lpstr>
      <vt:lpstr>A125229302F_Latest</vt:lpstr>
      <vt:lpstr>A125229306R</vt:lpstr>
      <vt:lpstr>A125229306R_Data</vt:lpstr>
      <vt:lpstr>A125229306R_Latest</vt:lpstr>
      <vt:lpstr>A125229310F</vt:lpstr>
      <vt:lpstr>A125229310F_Data</vt:lpstr>
      <vt:lpstr>A125229310F_Latest</vt:lpstr>
      <vt:lpstr>A125229314R</vt:lpstr>
      <vt:lpstr>A125229314R_Data</vt:lpstr>
      <vt:lpstr>A125229314R_Latest</vt:lpstr>
      <vt:lpstr>A125229318X</vt:lpstr>
      <vt:lpstr>A125229318X_Data</vt:lpstr>
      <vt:lpstr>A125229318X_Latest</vt:lpstr>
      <vt:lpstr>A125229322R</vt:lpstr>
      <vt:lpstr>A125229322R_Data</vt:lpstr>
      <vt:lpstr>A125229322R_Latest</vt:lpstr>
      <vt:lpstr>A125229326X</vt:lpstr>
      <vt:lpstr>A125229326X_Data</vt:lpstr>
      <vt:lpstr>A125229326X_Latest</vt:lpstr>
      <vt:lpstr>A125229330R</vt:lpstr>
      <vt:lpstr>A125229330R_Data</vt:lpstr>
      <vt:lpstr>A125229330R_Latest</vt:lpstr>
      <vt:lpstr>A125229334X</vt:lpstr>
      <vt:lpstr>A125229334X_Data</vt:lpstr>
      <vt:lpstr>A125229334X_Latest</vt:lpstr>
      <vt:lpstr>A125229338J</vt:lpstr>
      <vt:lpstr>A125229338J_Data</vt:lpstr>
      <vt:lpstr>A125229338J_Latest</vt:lpstr>
      <vt:lpstr>A125229342X</vt:lpstr>
      <vt:lpstr>A125229342X_Data</vt:lpstr>
      <vt:lpstr>A125229342X_Latest</vt:lpstr>
      <vt:lpstr>A125229698L</vt:lpstr>
      <vt:lpstr>A125229698L_Data</vt:lpstr>
      <vt:lpstr>A125229698L_Latest</vt:lpstr>
      <vt:lpstr>A125229702T</vt:lpstr>
      <vt:lpstr>A125229702T_Data</vt:lpstr>
      <vt:lpstr>A125229702T_Latest</vt:lpstr>
      <vt:lpstr>A125229706A</vt:lpstr>
      <vt:lpstr>A125229706A_Data</vt:lpstr>
      <vt:lpstr>A125229706A_Latest</vt:lpstr>
      <vt:lpstr>A125229710T</vt:lpstr>
      <vt:lpstr>A125229710T_Data</vt:lpstr>
      <vt:lpstr>A125229710T_Latest</vt:lpstr>
      <vt:lpstr>A125229714A</vt:lpstr>
      <vt:lpstr>A125229714A_Data</vt:lpstr>
      <vt:lpstr>A125229714A_Latest</vt:lpstr>
      <vt:lpstr>A125229718K</vt:lpstr>
      <vt:lpstr>A125229718K_Data</vt:lpstr>
      <vt:lpstr>A125229718K_Latest</vt:lpstr>
      <vt:lpstr>A125229722A</vt:lpstr>
      <vt:lpstr>A125229722A_Data</vt:lpstr>
      <vt:lpstr>A125229722A_Latest</vt:lpstr>
      <vt:lpstr>A125229726K</vt:lpstr>
      <vt:lpstr>A125229726K_Data</vt:lpstr>
      <vt:lpstr>A125229726K_Latest</vt:lpstr>
      <vt:lpstr>A125229730A</vt:lpstr>
      <vt:lpstr>A125229730A_Data</vt:lpstr>
      <vt:lpstr>A125229730A_Latest</vt:lpstr>
      <vt:lpstr>A125229734K</vt:lpstr>
      <vt:lpstr>A125229734K_Data</vt:lpstr>
      <vt:lpstr>A125229734K_Latest</vt:lpstr>
      <vt:lpstr>A125229738V</vt:lpstr>
      <vt:lpstr>A125229738V_Data</vt:lpstr>
      <vt:lpstr>A125229738V_Latest</vt:lpstr>
      <vt:lpstr>A125230094W</vt:lpstr>
      <vt:lpstr>A125230094W_Data</vt:lpstr>
      <vt:lpstr>A125230094W_Latest</vt:lpstr>
      <vt:lpstr>A125230098F</vt:lpstr>
      <vt:lpstr>A125230098F_Data</vt:lpstr>
      <vt:lpstr>A125230098F_Latest</vt:lpstr>
      <vt:lpstr>A125230102K</vt:lpstr>
      <vt:lpstr>A125230102K_Data</vt:lpstr>
      <vt:lpstr>A125230102K_Latest</vt:lpstr>
      <vt:lpstr>A125230106V</vt:lpstr>
      <vt:lpstr>A125230106V_Data</vt:lpstr>
      <vt:lpstr>A125230106V_Latest</vt:lpstr>
      <vt:lpstr>A125230110K</vt:lpstr>
      <vt:lpstr>A125230110K_Data</vt:lpstr>
      <vt:lpstr>A125230110K_Latest</vt:lpstr>
      <vt:lpstr>A125230114V</vt:lpstr>
      <vt:lpstr>A125230114V_Data</vt:lpstr>
      <vt:lpstr>A125230114V_Latest</vt:lpstr>
      <vt:lpstr>A125230118C</vt:lpstr>
      <vt:lpstr>A125230118C_Data</vt:lpstr>
      <vt:lpstr>A125230118C_Latest</vt:lpstr>
      <vt:lpstr>A125230122V</vt:lpstr>
      <vt:lpstr>A125230122V_Data</vt:lpstr>
      <vt:lpstr>A125230122V_Latest</vt:lpstr>
      <vt:lpstr>A125230126C</vt:lpstr>
      <vt:lpstr>A125230126C_Data</vt:lpstr>
      <vt:lpstr>A125230126C_Latest</vt:lpstr>
      <vt:lpstr>A125230130V</vt:lpstr>
      <vt:lpstr>A125230130V_Data</vt:lpstr>
      <vt:lpstr>A125230130V_Latest</vt:lpstr>
      <vt:lpstr>A125230134C</vt:lpstr>
      <vt:lpstr>A125230134C_Data</vt:lpstr>
      <vt:lpstr>A125230134C_Latest</vt:lpstr>
      <vt:lpstr>A125230138L</vt:lpstr>
      <vt:lpstr>A125230138L_Data</vt:lpstr>
      <vt:lpstr>A125230138L_Latest</vt:lpstr>
      <vt:lpstr>A125230142C</vt:lpstr>
      <vt:lpstr>A125230142C_Data</vt:lpstr>
      <vt:lpstr>A125230142C_Latest</vt:lpstr>
      <vt:lpstr>A125230146L</vt:lpstr>
      <vt:lpstr>A125230146L_Data</vt:lpstr>
      <vt:lpstr>A125230146L_Latest</vt:lpstr>
      <vt:lpstr>A125230150C</vt:lpstr>
      <vt:lpstr>A125230150C_Data</vt:lpstr>
      <vt:lpstr>A125230150C_Latest</vt:lpstr>
      <vt:lpstr>A125230154L</vt:lpstr>
      <vt:lpstr>A125230154L_Data</vt:lpstr>
      <vt:lpstr>A125230154L_Latest</vt:lpstr>
      <vt:lpstr>A125230158W</vt:lpstr>
      <vt:lpstr>A125230158W_Data</vt:lpstr>
      <vt:lpstr>A125230158W_Latest</vt:lpstr>
      <vt:lpstr>A125230162L</vt:lpstr>
      <vt:lpstr>A125230162L_Data</vt:lpstr>
      <vt:lpstr>A125230162L_Latest</vt:lpstr>
      <vt:lpstr>A125230166W</vt:lpstr>
      <vt:lpstr>A125230166W_Data</vt:lpstr>
      <vt:lpstr>A125230166W_Latest</vt:lpstr>
      <vt:lpstr>A125230170L</vt:lpstr>
      <vt:lpstr>A125230170L_Data</vt:lpstr>
      <vt:lpstr>A125230170L_Latest</vt:lpstr>
      <vt:lpstr>A125230174W</vt:lpstr>
      <vt:lpstr>A125230174W_Data</vt:lpstr>
      <vt:lpstr>A125230174W_Latest</vt:lpstr>
      <vt:lpstr>A125230178F</vt:lpstr>
      <vt:lpstr>A125230178F_Data</vt:lpstr>
      <vt:lpstr>A125230178F_Latest</vt:lpstr>
      <vt:lpstr>A125230182W</vt:lpstr>
      <vt:lpstr>A125230182W_Data</vt:lpstr>
      <vt:lpstr>A125230182W_Latest</vt:lpstr>
      <vt:lpstr>A125230186F</vt:lpstr>
      <vt:lpstr>A125230186F_Data</vt:lpstr>
      <vt:lpstr>A125230186F_Latest</vt:lpstr>
      <vt:lpstr>A125230190W</vt:lpstr>
      <vt:lpstr>A125230190W_Data</vt:lpstr>
      <vt:lpstr>A125230190W_Latest</vt:lpstr>
      <vt:lpstr>A125230194F</vt:lpstr>
      <vt:lpstr>A125230194F_Data</vt:lpstr>
      <vt:lpstr>A125230194F_Latest</vt:lpstr>
      <vt:lpstr>A125230198R</vt:lpstr>
      <vt:lpstr>A125230198R_Data</vt:lpstr>
      <vt:lpstr>A125230198R_Latest</vt:lpstr>
      <vt:lpstr>A125230202V</vt:lpstr>
      <vt:lpstr>A125230202V_Data</vt:lpstr>
      <vt:lpstr>A125230202V_Latest</vt:lpstr>
      <vt:lpstr>A125230206C</vt:lpstr>
      <vt:lpstr>A125230206C_Data</vt:lpstr>
      <vt:lpstr>A125230206C_Latest</vt:lpstr>
      <vt:lpstr>A125230210V</vt:lpstr>
      <vt:lpstr>A125230210V_Data</vt:lpstr>
      <vt:lpstr>A125230210V_Latest</vt:lpstr>
      <vt:lpstr>A125230214C</vt:lpstr>
      <vt:lpstr>A125230214C_Data</vt:lpstr>
      <vt:lpstr>A125230214C_Latest</vt:lpstr>
      <vt:lpstr>A125230218L</vt:lpstr>
      <vt:lpstr>A125230218L_Data</vt:lpstr>
      <vt:lpstr>A125230218L_Latest</vt:lpstr>
      <vt:lpstr>A125230222C</vt:lpstr>
      <vt:lpstr>A125230222C_Data</vt:lpstr>
      <vt:lpstr>A125230222C_Latest</vt:lpstr>
      <vt:lpstr>A125230226L</vt:lpstr>
      <vt:lpstr>A125230226L_Data</vt:lpstr>
      <vt:lpstr>A125230226L_Latest</vt:lpstr>
      <vt:lpstr>A125230230C</vt:lpstr>
      <vt:lpstr>A125230230C_Data</vt:lpstr>
      <vt:lpstr>A125230230C_Latest</vt:lpstr>
      <vt:lpstr>A125230234L</vt:lpstr>
      <vt:lpstr>A125230234L_Data</vt:lpstr>
      <vt:lpstr>A125230234L_Latest</vt:lpstr>
      <vt:lpstr>A125230238W</vt:lpstr>
      <vt:lpstr>A125230238W_Data</vt:lpstr>
      <vt:lpstr>A125230238W_Latest</vt:lpstr>
      <vt:lpstr>A125230242L</vt:lpstr>
      <vt:lpstr>A125230242L_Data</vt:lpstr>
      <vt:lpstr>A125230242L_Latest</vt:lpstr>
      <vt:lpstr>A125230246W</vt:lpstr>
      <vt:lpstr>A125230246W_Data</vt:lpstr>
      <vt:lpstr>A125230246W_Latest</vt:lpstr>
      <vt:lpstr>A125230250L</vt:lpstr>
      <vt:lpstr>A125230250L_Data</vt:lpstr>
      <vt:lpstr>A125230250L_Latest</vt:lpstr>
      <vt:lpstr>A125230254W</vt:lpstr>
      <vt:lpstr>A125230254W_Data</vt:lpstr>
      <vt:lpstr>A125230254W_Latest</vt:lpstr>
      <vt:lpstr>A125230258F</vt:lpstr>
      <vt:lpstr>A125230258F_Data</vt:lpstr>
      <vt:lpstr>A125230258F_Latest</vt:lpstr>
      <vt:lpstr>A125230262W</vt:lpstr>
      <vt:lpstr>A125230262W_Data</vt:lpstr>
      <vt:lpstr>A125230262W_Latest</vt:lpstr>
      <vt:lpstr>A125230266F</vt:lpstr>
      <vt:lpstr>A125230266F_Data</vt:lpstr>
      <vt:lpstr>A125230266F_Latest</vt:lpstr>
      <vt:lpstr>A125230270W</vt:lpstr>
      <vt:lpstr>A125230270W_Data</vt:lpstr>
      <vt:lpstr>A125230270W_Latest</vt:lpstr>
      <vt:lpstr>A125230274F</vt:lpstr>
      <vt:lpstr>A125230274F_Data</vt:lpstr>
      <vt:lpstr>A125230274F_Latest</vt:lpstr>
      <vt:lpstr>A125230278R</vt:lpstr>
      <vt:lpstr>A125230278R_Data</vt:lpstr>
      <vt:lpstr>A125230278R_Latest</vt:lpstr>
      <vt:lpstr>A125230282F</vt:lpstr>
      <vt:lpstr>A125230282F_Data</vt:lpstr>
      <vt:lpstr>A125230282F_Latest</vt:lpstr>
      <vt:lpstr>A125230286R</vt:lpstr>
      <vt:lpstr>A125230286R_Data</vt:lpstr>
      <vt:lpstr>A125230286R_Latest</vt:lpstr>
      <vt:lpstr>A125230290F</vt:lpstr>
      <vt:lpstr>A125230290F_Data</vt:lpstr>
      <vt:lpstr>A125230290F_Latest</vt:lpstr>
      <vt:lpstr>A125230294R</vt:lpstr>
      <vt:lpstr>A125230294R_Data</vt:lpstr>
      <vt:lpstr>A125230294R_Latest</vt:lpstr>
      <vt:lpstr>A125230298X</vt:lpstr>
      <vt:lpstr>A125230298X_Data</vt:lpstr>
      <vt:lpstr>A125230298X_Latest</vt:lpstr>
      <vt:lpstr>A125230302C</vt:lpstr>
      <vt:lpstr>A125230302C_Data</vt:lpstr>
      <vt:lpstr>A125230302C_Latest</vt:lpstr>
      <vt:lpstr>A125230306L</vt:lpstr>
      <vt:lpstr>A125230306L_Data</vt:lpstr>
      <vt:lpstr>A125230306L_Latest</vt:lpstr>
      <vt:lpstr>A125230310C</vt:lpstr>
      <vt:lpstr>A125230310C_Data</vt:lpstr>
      <vt:lpstr>A125230310C_Latest</vt:lpstr>
      <vt:lpstr>A125230314L</vt:lpstr>
      <vt:lpstr>A125230314L_Data</vt:lpstr>
      <vt:lpstr>A125230314L_Latest</vt:lpstr>
      <vt:lpstr>A125230318W</vt:lpstr>
      <vt:lpstr>A125230318W_Data</vt:lpstr>
      <vt:lpstr>A125230318W_Latest</vt:lpstr>
      <vt:lpstr>A125230322L</vt:lpstr>
      <vt:lpstr>A125230322L_Data</vt:lpstr>
      <vt:lpstr>A125230322L_Latest</vt:lpstr>
      <vt:lpstr>A125230326W</vt:lpstr>
      <vt:lpstr>A125230326W_Data</vt:lpstr>
      <vt:lpstr>A125230326W_Latest</vt:lpstr>
      <vt:lpstr>A125230330L</vt:lpstr>
      <vt:lpstr>A125230330L_Data</vt:lpstr>
      <vt:lpstr>A125230330L_Latest</vt:lpstr>
      <vt:lpstr>A125230334W</vt:lpstr>
      <vt:lpstr>A125230334W_Data</vt:lpstr>
      <vt:lpstr>A125230334W_Latest</vt:lpstr>
      <vt:lpstr>A125230338F</vt:lpstr>
      <vt:lpstr>A125230338F_Data</vt:lpstr>
      <vt:lpstr>A125230338F_Latest</vt:lpstr>
      <vt:lpstr>A125230342W</vt:lpstr>
      <vt:lpstr>A125230342W_Data</vt:lpstr>
      <vt:lpstr>A125230342W_Latest</vt:lpstr>
      <vt:lpstr>A125230346F</vt:lpstr>
      <vt:lpstr>A125230346F_Data</vt:lpstr>
      <vt:lpstr>A125230346F_Latest</vt:lpstr>
      <vt:lpstr>A125230350W</vt:lpstr>
      <vt:lpstr>A125230350W_Data</vt:lpstr>
      <vt:lpstr>A125230350W_Latest</vt:lpstr>
      <vt:lpstr>A125230354F</vt:lpstr>
      <vt:lpstr>A125230354F_Data</vt:lpstr>
      <vt:lpstr>A125230354F_Latest</vt:lpstr>
      <vt:lpstr>A125230358R</vt:lpstr>
      <vt:lpstr>A125230358R_Data</vt:lpstr>
      <vt:lpstr>A125230358R_Latest</vt:lpstr>
      <vt:lpstr>A125230362F</vt:lpstr>
      <vt:lpstr>A125230362F_Data</vt:lpstr>
      <vt:lpstr>A125230362F_Latest</vt:lpstr>
      <vt:lpstr>A125230366R</vt:lpstr>
      <vt:lpstr>A125230366R_Data</vt:lpstr>
      <vt:lpstr>A125230366R_Latest</vt:lpstr>
      <vt:lpstr>A125230370F</vt:lpstr>
      <vt:lpstr>A125230370F_Data</vt:lpstr>
      <vt:lpstr>A125230370F_Latest</vt:lpstr>
      <vt:lpstr>A125230374R</vt:lpstr>
      <vt:lpstr>A125230374R_Data</vt:lpstr>
      <vt:lpstr>A125230374R_Latest</vt:lpstr>
      <vt:lpstr>A125230378X</vt:lpstr>
      <vt:lpstr>A125230378X_Data</vt:lpstr>
      <vt:lpstr>A125230378X_Latest</vt:lpstr>
      <vt:lpstr>A125230382R</vt:lpstr>
      <vt:lpstr>A125230382R_Data</vt:lpstr>
      <vt:lpstr>A125230382R_Latest</vt:lpstr>
      <vt:lpstr>A125230386X</vt:lpstr>
      <vt:lpstr>A125230386X_Data</vt:lpstr>
      <vt:lpstr>A125230386X_Latest</vt:lpstr>
      <vt:lpstr>A125230390R</vt:lpstr>
      <vt:lpstr>A125230390R_Data</vt:lpstr>
      <vt:lpstr>A125230390R_Latest</vt:lpstr>
      <vt:lpstr>A125230394X</vt:lpstr>
      <vt:lpstr>A125230394X_Data</vt:lpstr>
      <vt:lpstr>A125230394X_Latest</vt:lpstr>
      <vt:lpstr>A125230398J</vt:lpstr>
      <vt:lpstr>A125230398J_Data</vt:lpstr>
      <vt:lpstr>A125230398J_Latest</vt:lpstr>
      <vt:lpstr>A125230402L</vt:lpstr>
      <vt:lpstr>A125230402L_Data</vt:lpstr>
      <vt:lpstr>A125230402L_Latest</vt:lpstr>
      <vt:lpstr>A125230406W</vt:lpstr>
      <vt:lpstr>A125230406W_Data</vt:lpstr>
      <vt:lpstr>A125230406W_Latest</vt:lpstr>
      <vt:lpstr>A125230410L</vt:lpstr>
      <vt:lpstr>A125230410L_Data</vt:lpstr>
      <vt:lpstr>A125230410L_Latest</vt:lpstr>
      <vt:lpstr>A125230414W</vt:lpstr>
      <vt:lpstr>A125230414W_Data</vt:lpstr>
      <vt:lpstr>A125230414W_Latest</vt:lpstr>
      <vt:lpstr>A125230418F</vt:lpstr>
      <vt:lpstr>A125230418F_Data</vt:lpstr>
      <vt:lpstr>A125230418F_Latest</vt:lpstr>
      <vt:lpstr>A125230422W</vt:lpstr>
      <vt:lpstr>A125230422W_Data</vt:lpstr>
      <vt:lpstr>A125230422W_Latest</vt:lpstr>
      <vt:lpstr>A125230426F</vt:lpstr>
      <vt:lpstr>A125230426F_Data</vt:lpstr>
      <vt:lpstr>A125230426F_Latest</vt:lpstr>
      <vt:lpstr>A125230430W</vt:lpstr>
      <vt:lpstr>A125230430W_Data</vt:lpstr>
      <vt:lpstr>A125230430W_Latest</vt:lpstr>
      <vt:lpstr>A125230434F</vt:lpstr>
      <vt:lpstr>A125230434F_Data</vt:lpstr>
      <vt:lpstr>A125230434F_Latest</vt:lpstr>
      <vt:lpstr>A125230438R</vt:lpstr>
      <vt:lpstr>A125230438R_Data</vt:lpstr>
      <vt:lpstr>A125230438R_Latest</vt:lpstr>
      <vt:lpstr>A125230442F</vt:lpstr>
      <vt:lpstr>A125230442F_Data</vt:lpstr>
      <vt:lpstr>A125230442F_Latest</vt:lpstr>
      <vt:lpstr>A125230446R</vt:lpstr>
      <vt:lpstr>A125230446R_Data</vt:lpstr>
      <vt:lpstr>A125230446R_Latest</vt:lpstr>
      <vt:lpstr>A125230450F</vt:lpstr>
      <vt:lpstr>A125230450F_Data</vt:lpstr>
      <vt:lpstr>A125230450F_Latest</vt:lpstr>
      <vt:lpstr>A125230454R</vt:lpstr>
      <vt:lpstr>A125230454R_Data</vt:lpstr>
      <vt:lpstr>A125230454R_Latest</vt:lpstr>
      <vt:lpstr>A125230458X</vt:lpstr>
      <vt:lpstr>A125230458X_Data</vt:lpstr>
      <vt:lpstr>A125230458X_Latest</vt:lpstr>
      <vt:lpstr>A125230462R</vt:lpstr>
      <vt:lpstr>A125230462R_Data</vt:lpstr>
      <vt:lpstr>A125230462R_Latest</vt:lpstr>
      <vt:lpstr>A125230466X</vt:lpstr>
      <vt:lpstr>A125230466X_Data</vt:lpstr>
      <vt:lpstr>A125230466X_Latest</vt:lpstr>
      <vt:lpstr>A125230470R</vt:lpstr>
      <vt:lpstr>A125230470R_Data</vt:lpstr>
      <vt:lpstr>A125230470R_Latest</vt:lpstr>
      <vt:lpstr>A125230474X</vt:lpstr>
      <vt:lpstr>A125230474X_Data</vt:lpstr>
      <vt:lpstr>A125230474X_Latest</vt:lpstr>
      <vt:lpstr>A125230478J</vt:lpstr>
      <vt:lpstr>A125230478J_Data</vt:lpstr>
      <vt:lpstr>A125230478J_Latest</vt:lpstr>
      <vt:lpstr>A125230482X</vt:lpstr>
      <vt:lpstr>A125230482X_Data</vt:lpstr>
      <vt:lpstr>A125230482X_Latest</vt:lpstr>
      <vt:lpstr>A125230486J</vt:lpstr>
      <vt:lpstr>A125230486J_Data</vt:lpstr>
      <vt:lpstr>A125230486J_Latest</vt:lpstr>
      <vt:lpstr>A125230490X</vt:lpstr>
      <vt:lpstr>A125230490X_Data</vt:lpstr>
      <vt:lpstr>A125230490X_Latest</vt:lpstr>
      <vt:lpstr>A125230494J</vt:lpstr>
      <vt:lpstr>A125230494J_Data</vt:lpstr>
      <vt:lpstr>A125230494J_Latest</vt:lpstr>
      <vt:lpstr>A125230498T</vt:lpstr>
      <vt:lpstr>A125230498T_Data</vt:lpstr>
      <vt:lpstr>A125230498T_Latest</vt:lpstr>
      <vt:lpstr>A125230502W</vt:lpstr>
      <vt:lpstr>A125230502W_Data</vt:lpstr>
      <vt:lpstr>A125230502W_Latest</vt:lpstr>
      <vt:lpstr>A125230506F</vt:lpstr>
      <vt:lpstr>A125230506F_Data</vt:lpstr>
      <vt:lpstr>A125230506F_Latest</vt:lpstr>
      <vt:lpstr>A125230510W</vt:lpstr>
      <vt:lpstr>A125230510W_Data</vt:lpstr>
      <vt:lpstr>A125230510W_Latest</vt:lpstr>
      <vt:lpstr>A125230514F</vt:lpstr>
      <vt:lpstr>A125230514F_Data</vt:lpstr>
      <vt:lpstr>A125230514F_Latest</vt:lpstr>
      <vt:lpstr>A125230518R</vt:lpstr>
      <vt:lpstr>A125230518R_Data</vt:lpstr>
      <vt:lpstr>A125230518R_Latest</vt:lpstr>
      <vt:lpstr>A125230522F</vt:lpstr>
      <vt:lpstr>A125230522F_Data</vt:lpstr>
      <vt:lpstr>A125230522F_Latest</vt:lpstr>
      <vt:lpstr>A125230526R</vt:lpstr>
      <vt:lpstr>A125230526R_Data</vt:lpstr>
      <vt:lpstr>A125230526R_Latest</vt:lpstr>
      <vt:lpstr>A125230530F</vt:lpstr>
      <vt:lpstr>A125230530F_Data</vt:lpstr>
      <vt:lpstr>A125230530F_Latest</vt:lpstr>
      <vt:lpstr>A125230886V</vt:lpstr>
      <vt:lpstr>A125230886V_Data</vt:lpstr>
      <vt:lpstr>A125230886V_Latest</vt:lpstr>
      <vt:lpstr>A125230890K</vt:lpstr>
      <vt:lpstr>A125230890K_Data</vt:lpstr>
      <vt:lpstr>A125230890K_Latest</vt:lpstr>
      <vt:lpstr>A125230894V</vt:lpstr>
      <vt:lpstr>A125230894V_Data</vt:lpstr>
      <vt:lpstr>A125230894V_Latest</vt:lpstr>
      <vt:lpstr>A125230898C</vt:lpstr>
      <vt:lpstr>A125230898C_Data</vt:lpstr>
      <vt:lpstr>A125230898C_Latest</vt:lpstr>
      <vt:lpstr>A125230902J</vt:lpstr>
      <vt:lpstr>A125230902J_Data</vt:lpstr>
      <vt:lpstr>A125230902J_Latest</vt:lpstr>
      <vt:lpstr>A125230906T</vt:lpstr>
      <vt:lpstr>A125230906T_Data</vt:lpstr>
      <vt:lpstr>A125230906T_Latest</vt:lpstr>
      <vt:lpstr>A125230910J</vt:lpstr>
      <vt:lpstr>A125230910J_Data</vt:lpstr>
      <vt:lpstr>A125230910J_Latest</vt:lpstr>
      <vt:lpstr>A125230914T</vt:lpstr>
      <vt:lpstr>A125230914T_Data</vt:lpstr>
      <vt:lpstr>A125230914T_Latest</vt:lpstr>
      <vt:lpstr>A125230918A</vt:lpstr>
      <vt:lpstr>A125230918A_Data</vt:lpstr>
      <vt:lpstr>A125230918A_Latest</vt:lpstr>
      <vt:lpstr>A125230922T</vt:lpstr>
      <vt:lpstr>A125230922T_Data</vt:lpstr>
      <vt:lpstr>A125230922T_Latest</vt:lpstr>
      <vt:lpstr>A125230926A</vt:lpstr>
      <vt:lpstr>A125230926A_Data</vt:lpstr>
      <vt:lpstr>A125230926A_Latest</vt:lpstr>
      <vt:lpstr>A125231282X</vt:lpstr>
      <vt:lpstr>A125231282X_Data</vt:lpstr>
      <vt:lpstr>A125231282X_Latest</vt:lpstr>
      <vt:lpstr>A125231286J</vt:lpstr>
      <vt:lpstr>A125231286J_Data</vt:lpstr>
      <vt:lpstr>A125231286J_Latest</vt:lpstr>
      <vt:lpstr>A125231290X</vt:lpstr>
      <vt:lpstr>A125231290X_Data</vt:lpstr>
      <vt:lpstr>A125231290X_Latest</vt:lpstr>
      <vt:lpstr>A125231294J</vt:lpstr>
      <vt:lpstr>A125231294J_Data</vt:lpstr>
      <vt:lpstr>A125231294J_Latest</vt:lpstr>
      <vt:lpstr>A125231298T</vt:lpstr>
      <vt:lpstr>A125231298T_Data</vt:lpstr>
      <vt:lpstr>A125231298T_Latest</vt:lpstr>
      <vt:lpstr>A125231302W</vt:lpstr>
      <vt:lpstr>A125231302W_Data</vt:lpstr>
      <vt:lpstr>A125231302W_Latest</vt:lpstr>
      <vt:lpstr>A125231306F</vt:lpstr>
      <vt:lpstr>A125231306F_Data</vt:lpstr>
      <vt:lpstr>A125231306F_Latest</vt:lpstr>
      <vt:lpstr>A125231310W</vt:lpstr>
      <vt:lpstr>A125231310W_Data</vt:lpstr>
      <vt:lpstr>A125231310W_Latest</vt:lpstr>
      <vt:lpstr>A125231314F</vt:lpstr>
      <vt:lpstr>A125231314F_Data</vt:lpstr>
      <vt:lpstr>A125231314F_Latest</vt:lpstr>
      <vt:lpstr>A125231318R</vt:lpstr>
      <vt:lpstr>A125231318R_Data</vt:lpstr>
      <vt:lpstr>A125231318R_Latest</vt:lpstr>
      <vt:lpstr>A125231322F</vt:lpstr>
      <vt:lpstr>A125231322F_Data</vt:lpstr>
      <vt:lpstr>A125231322F_Latest</vt:lpstr>
      <vt:lpstr>A125231678V</vt:lpstr>
      <vt:lpstr>A125231678V_Data</vt:lpstr>
      <vt:lpstr>A125231678V_Latest</vt:lpstr>
      <vt:lpstr>A125231682K</vt:lpstr>
      <vt:lpstr>A125231682K_Data</vt:lpstr>
      <vt:lpstr>A125231682K_Latest</vt:lpstr>
      <vt:lpstr>A125231686V</vt:lpstr>
      <vt:lpstr>A125231686V_Data</vt:lpstr>
      <vt:lpstr>A125231686V_Latest</vt:lpstr>
      <vt:lpstr>A125231690K</vt:lpstr>
      <vt:lpstr>A125231690K_Data</vt:lpstr>
      <vt:lpstr>A125231690K_Latest</vt:lpstr>
      <vt:lpstr>A125231694V</vt:lpstr>
      <vt:lpstr>A125231694V_Data</vt:lpstr>
      <vt:lpstr>A125231694V_Latest</vt:lpstr>
      <vt:lpstr>A125231698C</vt:lpstr>
      <vt:lpstr>A125231698C_Data</vt:lpstr>
      <vt:lpstr>A125231698C_Latest</vt:lpstr>
      <vt:lpstr>A125231702J</vt:lpstr>
      <vt:lpstr>A125231702J_Data</vt:lpstr>
      <vt:lpstr>A125231702J_Latest</vt:lpstr>
      <vt:lpstr>A125231706T</vt:lpstr>
      <vt:lpstr>A125231706T_Data</vt:lpstr>
      <vt:lpstr>A125231706T_Latest</vt:lpstr>
      <vt:lpstr>A125231710J</vt:lpstr>
      <vt:lpstr>A125231710J_Data</vt:lpstr>
      <vt:lpstr>A125231710J_Latest</vt:lpstr>
      <vt:lpstr>A125231714T</vt:lpstr>
      <vt:lpstr>A125231714T_Data</vt:lpstr>
      <vt:lpstr>A125231714T_Latest</vt:lpstr>
      <vt:lpstr>A125231718A</vt:lpstr>
      <vt:lpstr>A125231718A_Data</vt:lpstr>
      <vt:lpstr>A125231718A_Latest</vt:lpstr>
      <vt:lpstr>A125232074X</vt:lpstr>
      <vt:lpstr>A125232074X_Data</vt:lpstr>
      <vt:lpstr>A125232074X_Latest</vt:lpstr>
      <vt:lpstr>A125232078J</vt:lpstr>
      <vt:lpstr>A125232078J_Data</vt:lpstr>
      <vt:lpstr>A125232078J_Latest</vt:lpstr>
      <vt:lpstr>A125232082X</vt:lpstr>
      <vt:lpstr>A125232082X_Data</vt:lpstr>
      <vt:lpstr>A125232082X_Latest</vt:lpstr>
      <vt:lpstr>A125232086J</vt:lpstr>
      <vt:lpstr>A125232086J_Data</vt:lpstr>
      <vt:lpstr>A125232086J_Latest</vt:lpstr>
      <vt:lpstr>A125232090X</vt:lpstr>
      <vt:lpstr>A125232090X_Data</vt:lpstr>
      <vt:lpstr>A125232090X_Latest</vt:lpstr>
      <vt:lpstr>A125232094J</vt:lpstr>
      <vt:lpstr>A125232094J_Data</vt:lpstr>
      <vt:lpstr>A125232094J_Latest</vt:lpstr>
      <vt:lpstr>A125232098T</vt:lpstr>
      <vt:lpstr>A125232098T_Data</vt:lpstr>
      <vt:lpstr>A125232098T_Latest</vt:lpstr>
      <vt:lpstr>A125232102W</vt:lpstr>
      <vt:lpstr>A125232102W_Data</vt:lpstr>
      <vt:lpstr>A125232102W_Latest</vt:lpstr>
      <vt:lpstr>A125232106F</vt:lpstr>
      <vt:lpstr>A125232106F_Data</vt:lpstr>
      <vt:lpstr>A125232106F_Latest</vt:lpstr>
      <vt:lpstr>A125232110W</vt:lpstr>
      <vt:lpstr>A125232110W_Data</vt:lpstr>
      <vt:lpstr>A125232110W_Latest</vt:lpstr>
      <vt:lpstr>A125232114F</vt:lpstr>
      <vt:lpstr>A125232114F_Data</vt:lpstr>
      <vt:lpstr>A125232114F_Latest</vt:lpstr>
      <vt:lpstr>A125232470A</vt:lpstr>
      <vt:lpstr>A125232470A_Data</vt:lpstr>
      <vt:lpstr>A125232470A_Latest</vt:lpstr>
      <vt:lpstr>A125232474K</vt:lpstr>
      <vt:lpstr>A125232474K_Data</vt:lpstr>
      <vt:lpstr>A125232474K_Latest</vt:lpstr>
      <vt:lpstr>A125232478V</vt:lpstr>
      <vt:lpstr>A125232478V_Data</vt:lpstr>
      <vt:lpstr>A125232478V_Latest</vt:lpstr>
      <vt:lpstr>A125232482K</vt:lpstr>
      <vt:lpstr>A125232482K_Data</vt:lpstr>
      <vt:lpstr>A125232482K_Latest</vt:lpstr>
      <vt:lpstr>A125232486V</vt:lpstr>
      <vt:lpstr>A125232486V_Data</vt:lpstr>
      <vt:lpstr>A125232486V_Latest</vt:lpstr>
      <vt:lpstr>A125232490K</vt:lpstr>
      <vt:lpstr>A125232490K_Data</vt:lpstr>
      <vt:lpstr>A125232490K_Latest</vt:lpstr>
      <vt:lpstr>A125232494V</vt:lpstr>
      <vt:lpstr>A125232494V_Data</vt:lpstr>
      <vt:lpstr>A125232494V_Latest</vt:lpstr>
      <vt:lpstr>A125232498C</vt:lpstr>
      <vt:lpstr>A125232498C_Data</vt:lpstr>
      <vt:lpstr>A125232498C_Latest</vt:lpstr>
      <vt:lpstr>A125232502J</vt:lpstr>
      <vt:lpstr>A125232502J_Data</vt:lpstr>
      <vt:lpstr>A125232502J_Latest</vt:lpstr>
      <vt:lpstr>A125232506T</vt:lpstr>
      <vt:lpstr>A125232506T_Data</vt:lpstr>
      <vt:lpstr>A125232506T_Latest</vt:lpstr>
      <vt:lpstr>A125232510J</vt:lpstr>
      <vt:lpstr>A125232510J_Data</vt:lpstr>
      <vt:lpstr>A125232510J_Latest</vt:lpstr>
      <vt:lpstr>A125232514T</vt:lpstr>
      <vt:lpstr>A125232514T_Data</vt:lpstr>
      <vt:lpstr>A125232514T_Latest</vt:lpstr>
      <vt:lpstr>A125232518A</vt:lpstr>
      <vt:lpstr>A125232518A_Data</vt:lpstr>
      <vt:lpstr>A125232518A_Latest</vt:lpstr>
      <vt:lpstr>A125232522T</vt:lpstr>
      <vt:lpstr>A125232522T_Data</vt:lpstr>
      <vt:lpstr>A125232522T_Latest</vt:lpstr>
      <vt:lpstr>A125232526A</vt:lpstr>
      <vt:lpstr>A125232526A_Data</vt:lpstr>
      <vt:lpstr>A125232526A_Latest</vt:lpstr>
      <vt:lpstr>A125232530T</vt:lpstr>
      <vt:lpstr>A125232530T_Data</vt:lpstr>
      <vt:lpstr>A125232530T_Latest</vt:lpstr>
      <vt:lpstr>A125232534A</vt:lpstr>
      <vt:lpstr>A125232534A_Data</vt:lpstr>
      <vt:lpstr>A125232534A_Latest</vt:lpstr>
      <vt:lpstr>A125232538K</vt:lpstr>
      <vt:lpstr>A125232538K_Data</vt:lpstr>
      <vt:lpstr>A125232538K_Latest</vt:lpstr>
      <vt:lpstr>A125232542A</vt:lpstr>
      <vt:lpstr>A125232542A_Data</vt:lpstr>
      <vt:lpstr>A125232542A_Latest</vt:lpstr>
      <vt:lpstr>A125232546K</vt:lpstr>
      <vt:lpstr>A125232546K_Data</vt:lpstr>
      <vt:lpstr>A125232546K_Latest</vt:lpstr>
      <vt:lpstr>A125232550A</vt:lpstr>
      <vt:lpstr>A125232550A_Data</vt:lpstr>
      <vt:lpstr>A125232550A_Latest</vt:lpstr>
      <vt:lpstr>A125232554K</vt:lpstr>
      <vt:lpstr>A125232554K_Data</vt:lpstr>
      <vt:lpstr>A125232554K_Latest</vt:lpstr>
      <vt:lpstr>A125232558V</vt:lpstr>
      <vt:lpstr>A125232558V_Data</vt:lpstr>
      <vt:lpstr>A125232558V_Latest</vt:lpstr>
      <vt:lpstr>A125232562K</vt:lpstr>
      <vt:lpstr>A125232562K_Data</vt:lpstr>
      <vt:lpstr>A125232562K_Latest</vt:lpstr>
      <vt:lpstr>A125232566V</vt:lpstr>
      <vt:lpstr>A125232566V_Data</vt:lpstr>
      <vt:lpstr>A125232566V_Latest</vt:lpstr>
      <vt:lpstr>A125232570K</vt:lpstr>
      <vt:lpstr>A125232570K_Data</vt:lpstr>
      <vt:lpstr>A125232570K_Latest</vt:lpstr>
      <vt:lpstr>A125232574V</vt:lpstr>
      <vt:lpstr>A125232574V_Data</vt:lpstr>
      <vt:lpstr>A125232574V_Latest</vt:lpstr>
      <vt:lpstr>A125232578C</vt:lpstr>
      <vt:lpstr>A125232578C_Data</vt:lpstr>
      <vt:lpstr>A125232578C_Latest</vt:lpstr>
      <vt:lpstr>A125232582V</vt:lpstr>
      <vt:lpstr>A125232582V_Data</vt:lpstr>
      <vt:lpstr>A125232582V_Latest</vt:lpstr>
      <vt:lpstr>A125232586C</vt:lpstr>
      <vt:lpstr>A125232586C_Data</vt:lpstr>
      <vt:lpstr>A125232586C_Latest</vt:lpstr>
      <vt:lpstr>A125232590V</vt:lpstr>
      <vt:lpstr>A125232590V_Data</vt:lpstr>
      <vt:lpstr>A125232590V_Latest</vt:lpstr>
      <vt:lpstr>A125232594C</vt:lpstr>
      <vt:lpstr>A125232594C_Data</vt:lpstr>
      <vt:lpstr>A125232594C_Latest</vt:lpstr>
      <vt:lpstr>A125232598L</vt:lpstr>
      <vt:lpstr>A125232598L_Data</vt:lpstr>
      <vt:lpstr>A125232598L_Latest</vt:lpstr>
      <vt:lpstr>A125232602T</vt:lpstr>
      <vt:lpstr>A125232602T_Data</vt:lpstr>
      <vt:lpstr>A125232602T_Latest</vt:lpstr>
      <vt:lpstr>A125232606A</vt:lpstr>
      <vt:lpstr>A125232606A_Data</vt:lpstr>
      <vt:lpstr>A125232606A_Latest</vt:lpstr>
      <vt:lpstr>A125232610T</vt:lpstr>
      <vt:lpstr>A125232610T_Data</vt:lpstr>
      <vt:lpstr>A125232610T_Latest</vt:lpstr>
      <vt:lpstr>A125232614A</vt:lpstr>
      <vt:lpstr>A125232614A_Data</vt:lpstr>
      <vt:lpstr>A125232614A_Latest</vt:lpstr>
      <vt:lpstr>A125232618K</vt:lpstr>
      <vt:lpstr>A125232618K_Data</vt:lpstr>
      <vt:lpstr>A125232618K_Latest</vt:lpstr>
      <vt:lpstr>A125232622A</vt:lpstr>
      <vt:lpstr>A125232622A_Data</vt:lpstr>
      <vt:lpstr>A125232622A_Latest</vt:lpstr>
      <vt:lpstr>A125232626K</vt:lpstr>
      <vt:lpstr>A125232626K_Data</vt:lpstr>
      <vt:lpstr>A125232626K_Latest</vt:lpstr>
      <vt:lpstr>A125232630A</vt:lpstr>
      <vt:lpstr>A125232630A_Data</vt:lpstr>
      <vt:lpstr>A125232630A_Latest</vt:lpstr>
      <vt:lpstr>A125232634K</vt:lpstr>
      <vt:lpstr>A125232634K_Data</vt:lpstr>
      <vt:lpstr>A125232634K_Latest</vt:lpstr>
      <vt:lpstr>A125232638V</vt:lpstr>
      <vt:lpstr>A125232638V_Data</vt:lpstr>
      <vt:lpstr>A125232638V_Latest</vt:lpstr>
      <vt:lpstr>A125232642K</vt:lpstr>
      <vt:lpstr>A125232642K_Data</vt:lpstr>
      <vt:lpstr>A125232642K_Latest</vt:lpstr>
      <vt:lpstr>A125232646V</vt:lpstr>
      <vt:lpstr>A125232646V_Data</vt:lpstr>
      <vt:lpstr>A125232646V_Latest</vt:lpstr>
      <vt:lpstr>A125232650K</vt:lpstr>
      <vt:lpstr>A125232650K_Data</vt:lpstr>
      <vt:lpstr>A125232650K_Latest</vt:lpstr>
      <vt:lpstr>A125232654V</vt:lpstr>
      <vt:lpstr>A125232654V_Data</vt:lpstr>
      <vt:lpstr>A125232654V_Latest</vt:lpstr>
      <vt:lpstr>A125232658C</vt:lpstr>
      <vt:lpstr>A125232658C_Data</vt:lpstr>
      <vt:lpstr>A125232658C_Latest</vt:lpstr>
      <vt:lpstr>A125232662V</vt:lpstr>
      <vt:lpstr>A125232662V_Data</vt:lpstr>
      <vt:lpstr>A125232662V_Latest</vt:lpstr>
      <vt:lpstr>A125232666C</vt:lpstr>
      <vt:lpstr>A125232666C_Data</vt:lpstr>
      <vt:lpstr>A125232666C_Latest</vt:lpstr>
      <vt:lpstr>A125232670V</vt:lpstr>
      <vt:lpstr>A125232670V_Data</vt:lpstr>
      <vt:lpstr>A125232670V_Latest</vt:lpstr>
      <vt:lpstr>A125232674C</vt:lpstr>
      <vt:lpstr>A125232674C_Data</vt:lpstr>
      <vt:lpstr>A125232674C_Latest</vt:lpstr>
      <vt:lpstr>A125232678L</vt:lpstr>
      <vt:lpstr>A125232678L_Data</vt:lpstr>
      <vt:lpstr>A125232678L_Latest</vt:lpstr>
      <vt:lpstr>A125232682C</vt:lpstr>
      <vt:lpstr>A125232682C_Data</vt:lpstr>
      <vt:lpstr>A125232682C_Latest</vt:lpstr>
      <vt:lpstr>A125232686L</vt:lpstr>
      <vt:lpstr>A125232686L_Data</vt:lpstr>
      <vt:lpstr>A125232686L_Latest</vt:lpstr>
      <vt:lpstr>A125232690C</vt:lpstr>
      <vt:lpstr>A125232690C_Data</vt:lpstr>
      <vt:lpstr>A125232690C_Latest</vt:lpstr>
      <vt:lpstr>A125232694L</vt:lpstr>
      <vt:lpstr>A125232694L_Data</vt:lpstr>
      <vt:lpstr>A125232694L_Latest</vt:lpstr>
      <vt:lpstr>A125232698W</vt:lpstr>
      <vt:lpstr>A125232698W_Data</vt:lpstr>
      <vt:lpstr>A125232698W_Latest</vt:lpstr>
      <vt:lpstr>A125232702A</vt:lpstr>
      <vt:lpstr>A125232702A_Data</vt:lpstr>
      <vt:lpstr>A125232702A_Latest</vt:lpstr>
      <vt:lpstr>A125232706K</vt:lpstr>
      <vt:lpstr>A125232706K_Data</vt:lpstr>
      <vt:lpstr>A125232706K_Latest</vt:lpstr>
      <vt:lpstr>A125232710A</vt:lpstr>
      <vt:lpstr>A125232710A_Data</vt:lpstr>
      <vt:lpstr>A125232710A_Latest</vt:lpstr>
      <vt:lpstr>A125232714K</vt:lpstr>
      <vt:lpstr>A125232714K_Data</vt:lpstr>
      <vt:lpstr>A125232714K_Latest</vt:lpstr>
      <vt:lpstr>A125232718V</vt:lpstr>
      <vt:lpstr>A125232718V_Data</vt:lpstr>
      <vt:lpstr>A125232718V_Latest</vt:lpstr>
      <vt:lpstr>A125232722K</vt:lpstr>
      <vt:lpstr>A125232722K_Data</vt:lpstr>
      <vt:lpstr>A125232722K_Latest</vt:lpstr>
      <vt:lpstr>A125232726V</vt:lpstr>
      <vt:lpstr>A125232726V_Data</vt:lpstr>
      <vt:lpstr>A125232726V_Latest</vt:lpstr>
      <vt:lpstr>A125232730K</vt:lpstr>
      <vt:lpstr>A125232730K_Data</vt:lpstr>
      <vt:lpstr>A125232730K_Latest</vt:lpstr>
      <vt:lpstr>A125232734V</vt:lpstr>
      <vt:lpstr>A125232734V_Data</vt:lpstr>
      <vt:lpstr>A125232734V_Latest</vt:lpstr>
      <vt:lpstr>A125232738C</vt:lpstr>
      <vt:lpstr>A125232738C_Data</vt:lpstr>
      <vt:lpstr>A125232738C_Latest</vt:lpstr>
      <vt:lpstr>A125232742V</vt:lpstr>
      <vt:lpstr>A125232742V_Data</vt:lpstr>
      <vt:lpstr>A125232742V_Latest</vt:lpstr>
      <vt:lpstr>A125232746C</vt:lpstr>
      <vt:lpstr>A125232746C_Data</vt:lpstr>
      <vt:lpstr>A125232746C_Latest</vt:lpstr>
      <vt:lpstr>A125232750V</vt:lpstr>
      <vt:lpstr>A125232750V_Data</vt:lpstr>
      <vt:lpstr>A125232750V_Latest</vt:lpstr>
      <vt:lpstr>A125232754C</vt:lpstr>
      <vt:lpstr>A125232754C_Data</vt:lpstr>
      <vt:lpstr>A125232754C_Latest</vt:lpstr>
      <vt:lpstr>A125232758L</vt:lpstr>
      <vt:lpstr>A125232758L_Data</vt:lpstr>
      <vt:lpstr>A125232758L_Latest</vt:lpstr>
      <vt:lpstr>A125232762C</vt:lpstr>
      <vt:lpstr>A125232762C_Data</vt:lpstr>
      <vt:lpstr>A125232762C_Latest</vt:lpstr>
      <vt:lpstr>A125232766L</vt:lpstr>
      <vt:lpstr>A125232766L_Data</vt:lpstr>
      <vt:lpstr>A125232766L_Latest</vt:lpstr>
      <vt:lpstr>A125232770C</vt:lpstr>
      <vt:lpstr>A125232770C_Data</vt:lpstr>
      <vt:lpstr>A125232770C_Latest</vt:lpstr>
      <vt:lpstr>A125232774L</vt:lpstr>
      <vt:lpstr>A125232774L_Data</vt:lpstr>
      <vt:lpstr>A125232774L_Latest</vt:lpstr>
      <vt:lpstr>A125232778W</vt:lpstr>
      <vt:lpstr>A125232778W_Data</vt:lpstr>
      <vt:lpstr>A125232778W_Latest</vt:lpstr>
      <vt:lpstr>A125232782L</vt:lpstr>
      <vt:lpstr>A125232782L_Data</vt:lpstr>
      <vt:lpstr>A125232782L_Latest</vt:lpstr>
      <vt:lpstr>A125232786W</vt:lpstr>
      <vt:lpstr>A125232786W_Data</vt:lpstr>
      <vt:lpstr>A125232786W_Latest</vt:lpstr>
      <vt:lpstr>A125232790L</vt:lpstr>
      <vt:lpstr>A125232790L_Data</vt:lpstr>
      <vt:lpstr>A125232790L_Latest</vt:lpstr>
      <vt:lpstr>A125232794W</vt:lpstr>
      <vt:lpstr>A125232794W_Data</vt:lpstr>
      <vt:lpstr>A125232794W_Latest</vt:lpstr>
      <vt:lpstr>A125232798F</vt:lpstr>
      <vt:lpstr>A125232798F_Data</vt:lpstr>
      <vt:lpstr>A125232798F_Latest</vt:lpstr>
      <vt:lpstr>A125232802K</vt:lpstr>
      <vt:lpstr>A125232802K_Data</vt:lpstr>
      <vt:lpstr>A125232802K_Latest</vt:lpstr>
      <vt:lpstr>A125232806V</vt:lpstr>
      <vt:lpstr>A125232806V_Data</vt:lpstr>
      <vt:lpstr>A125232806V_Latest</vt:lpstr>
      <vt:lpstr>A125232810K</vt:lpstr>
      <vt:lpstr>A125232810K_Data</vt:lpstr>
      <vt:lpstr>A125232810K_Latest</vt:lpstr>
      <vt:lpstr>A125232814V</vt:lpstr>
      <vt:lpstr>A125232814V_Data</vt:lpstr>
      <vt:lpstr>A125232814V_Latest</vt:lpstr>
      <vt:lpstr>A125232818C</vt:lpstr>
      <vt:lpstr>A125232818C_Data</vt:lpstr>
      <vt:lpstr>A125232818C_Latest</vt:lpstr>
      <vt:lpstr>A125232822V</vt:lpstr>
      <vt:lpstr>A125232822V_Data</vt:lpstr>
      <vt:lpstr>A125232822V_Latest</vt:lpstr>
      <vt:lpstr>A125232826C</vt:lpstr>
      <vt:lpstr>A125232826C_Data</vt:lpstr>
      <vt:lpstr>A125232826C_Latest</vt:lpstr>
      <vt:lpstr>A125232830V</vt:lpstr>
      <vt:lpstr>A125232830V_Data</vt:lpstr>
      <vt:lpstr>A125232830V_Latest</vt:lpstr>
      <vt:lpstr>A125232834C</vt:lpstr>
      <vt:lpstr>A125232834C_Data</vt:lpstr>
      <vt:lpstr>A125232834C_Latest</vt:lpstr>
      <vt:lpstr>A125232838L</vt:lpstr>
      <vt:lpstr>A125232838L_Data</vt:lpstr>
      <vt:lpstr>A125232838L_Latest</vt:lpstr>
      <vt:lpstr>A125232842C</vt:lpstr>
      <vt:lpstr>A125232842C_Data</vt:lpstr>
      <vt:lpstr>A125232842C_Latest</vt:lpstr>
      <vt:lpstr>A125232846L</vt:lpstr>
      <vt:lpstr>A125232846L_Data</vt:lpstr>
      <vt:lpstr>A125232846L_Latest</vt:lpstr>
      <vt:lpstr>A125232850C</vt:lpstr>
      <vt:lpstr>A125232850C_Data</vt:lpstr>
      <vt:lpstr>A125232850C_Latest</vt:lpstr>
      <vt:lpstr>A125232854L</vt:lpstr>
      <vt:lpstr>A125232854L_Data</vt:lpstr>
      <vt:lpstr>A125232854L_Latest</vt:lpstr>
      <vt:lpstr>A125232858W</vt:lpstr>
      <vt:lpstr>A125232858W_Data</vt:lpstr>
      <vt:lpstr>A125232858W_Latest</vt:lpstr>
      <vt:lpstr>A125232862L</vt:lpstr>
      <vt:lpstr>A125232862L_Data</vt:lpstr>
      <vt:lpstr>A125232862L_Latest</vt:lpstr>
      <vt:lpstr>A125232866W</vt:lpstr>
      <vt:lpstr>A125232866W_Data</vt:lpstr>
      <vt:lpstr>A125232866W_Latest</vt:lpstr>
      <vt:lpstr>A125232870L</vt:lpstr>
      <vt:lpstr>A125232870L_Data</vt:lpstr>
      <vt:lpstr>A125232870L_Latest</vt:lpstr>
      <vt:lpstr>A125232874W</vt:lpstr>
      <vt:lpstr>A125232874W_Data</vt:lpstr>
      <vt:lpstr>A125232874W_Latest</vt:lpstr>
      <vt:lpstr>A125232878F</vt:lpstr>
      <vt:lpstr>A125232878F_Data</vt:lpstr>
      <vt:lpstr>A125232878F_Latest</vt:lpstr>
      <vt:lpstr>A125232882W</vt:lpstr>
      <vt:lpstr>A125232882W_Data</vt:lpstr>
      <vt:lpstr>A125232882W_Latest</vt:lpstr>
      <vt:lpstr>A125232886F</vt:lpstr>
      <vt:lpstr>A125232886F_Data</vt:lpstr>
      <vt:lpstr>A125232886F_Latest</vt:lpstr>
      <vt:lpstr>A125232890W</vt:lpstr>
      <vt:lpstr>A125232890W_Data</vt:lpstr>
      <vt:lpstr>A125232890W_Latest</vt:lpstr>
      <vt:lpstr>A125232894F</vt:lpstr>
      <vt:lpstr>A125232894F_Data</vt:lpstr>
      <vt:lpstr>A125232894F_Latest</vt:lpstr>
      <vt:lpstr>A125232898R</vt:lpstr>
      <vt:lpstr>A125232898R_Data</vt:lpstr>
      <vt:lpstr>A125232898R_Latest</vt:lpstr>
      <vt:lpstr>A125232902V</vt:lpstr>
      <vt:lpstr>A125232902V_Data</vt:lpstr>
      <vt:lpstr>A125232902V_Latest</vt:lpstr>
      <vt:lpstr>A125232906C</vt:lpstr>
      <vt:lpstr>A125232906C_Data</vt:lpstr>
      <vt:lpstr>A125232906C_Latest</vt:lpstr>
      <vt:lpstr>A125233262A</vt:lpstr>
      <vt:lpstr>A125233262A_Data</vt:lpstr>
      <vt:lpstr>A125233262A_Latest</vt:lpstr>
      <vt:lpstr>A125233266K</vt:lpstr>
      <vt:lpstr>A125233266K_Data</vt:lpstr>
      <vt:lpstr>A125233266K_Latest</vt:lpstr>
      <vt:lpstr>A125233270A</vt:lpstr>
      <vt:lpstr>A125233270A_Data</vt:lpstr>
      <vt:lpstr>A125233270A_Latest</vt:lpstr>
      <vt:lpstr>A125233274K</vt:lpstr>
      <vt:lpstr>A125233274K_Data</vt:lpstr>
      <vt:lpstr>A125233274K_Latest</vt:lpstr>
      <vt:lpstr>A125233278V</vt:lpstr>
      <vt:lpstr>A125233278V_Data</vt:lpstr>
      <vt:lpstr>A125233278V_Latest</vt:lpstr>
      <vt:lpstr>A125233282K</vt:lpstr>
      <vt:lpstr>A125233282K_Data</vt:lpstr>
      <vt:lpstr>A125233282K_Latest</vt:lpstr>
      <vt:lpstr>A125233286V</vt:lpstr>
      <vt:lpstr>A125233286V_Data</vt:lpstr>
      <vt:lpstr>A125233286V_Latest</vt:lpstr>
      <vt:lpstr>A125233290K</vt:lpstr>
      <vt:lpstr>A125233290K_Data</vt:lpstr>
      <vt:lpstr>A125233290K_Latest</vt:lpstr>
      <vt:lpstr>A125233294V</vt:lpstr>
      <vt:lpstr>A125233294V_Data</vt:lpstr>
      <vt:lpstr>A125233294V_Latest</vt:lpstr>
      <vt:lpstr>A125233298C</vt:lpstr>
      <vt:lpstr>A125233298C_Data</vt:lpstr>
      <vt:lpstr>A125233298C_Latest</vt:lpstr>
      <vt:lpstr>A125233302J</vt:lpstr>
      <vt:lpstr>A125233302J_Data</vt:lpstr>
      <vt:lpstr>A125233302J_Latest</vt:lpstr>
      <vt:lpstr>A125233658W</vt:lpstr>
      <vt:lpstr>A125233658W_Data</vt:lpstr>
      <vt:lpstr>A125233658W_Latest</vt:lpstr>
      <vt:lpstr>A125233662L</vt:lpstr>
      <vt:lpstr>A125233662L_Data</vt:lpstr>
      <vt:lpstr>A125233662L_Latest</vt:lpstr>
      <vt:lpstr>A125233666W</vt:lpstr>
      <vt:lpstr>A125233666W_Data</vt:lpstr>
      <vt:lpstr>A125233666W_Latest</vt:lpstr>
      <vt:lpstr>A125233670L</vt:lpstr>
      <vt:lpstr>A125233670L_Data</vt:lpstr>
      <vt:lpstr>A125233670L_Latest</vt:lpstr>
      <vt:lpstr>A125233674W</vt:lpstr>
      <vt:lpstr>A125233674W_Data</vt:lpstr>
      <vt:lpstr>A125233674W_Latest</vt:lpstr>
      <vt:lpstr>A125233678F</vt:lpstr>
      <vt:lpstr>A125233678F_Data</vt:lpstr>
      <vt:lpstr>A125233678F_Latest</vt:lpstr>
      <vt:lpstr>A125233682W</vt:lpstr>
      <vt:lpstr>A125233682W_Data</vt:lpstr>
      <vt:lpstr>A125233682W_Latest</vt:lpstr>
      <vt:lpstr>A125233686F</vt:lpstr>
      <vt:lpstr>A125233686F_Data</vt:lpstr>
      <vt:lpstr>A125233686F_Latest</vt:lpstr>
      <vt:lpstr>A125233690W</vt:lpstr>
      <vt:lpstr>A125233690W_Data</vt:lpstr>
      <vt:lpstr>A125233690W_Latest</vt:lpstr>
      <vt:lpstr>A125233694F</vt:lpstr>
      <vt:lpstr>A125233694F_Data</vt:lpstr>
      <vt:lpstr>A125233694F_Latest</vt:lpstr>
      <vt:lpstr>A125233698R</vt:lpstr>
      <vt:lpstr>A125233698R_Data</vt:lpstr>
      <vt:lpstr>A125233698R_Latest</vt:lpstr>
      <vt:lpstr>A125234054A</vt:lpstr>
      <vt:lpstr>A125234054A_Data</vt:lpstr>
      <vt:lpstr>A125234054A_Latest</vt:lpstr>
      <vt:lpstr>A125234058K</vt:lpstr>
      <vt:lpstr>A125234058K_Data</vt:lpstr>
      <vt:lpstr>A125234058K_Latest</vt:lpstr>
      <vt:lpstr>A125234062A</vt:lpstr>
      <vt:lpstr>A125234062A_Data</vt:lpstr>
      <vt:lpstr>A125234062A_Latest</vt:lpstr>
      <vt:lpstr>A125234066K</vt:lpstr>
      <vt:lpstr>A125234066K_Data</vt:lpstr>
      <vt:lpstr>A125234066K_Latest</vt:lpstr>
      <vt:lpstr>A125234070A</vt:lpstr>
      <vt:lpstr>A125234070A_Data</vt:lpstr>
      <vt:lpstr>A125234070A_Latest</vt:lpstr>
      <vt:lpstr>A125234074K</vt:lpstr>
      <vt:lpstr>A125234074K_Data</vt:lpstr>
      <vt:lpstr>A125234074K_Latest</vt:lpstr>
      <vt:lpstr>A125234078V</vt:lpstr>
      <vt:lpstr>A125234078V_Data</vt:lpstr>
      <vt:lpstr>A125234078V_Latest</vt:lpstr>
      <vt:lpstr>A125234082K</vt:lpstr>
      <vt:lpstr>A125234082K_Data</vt:lpstr>
      <vt:lpstr>A125234082K_Latest</vt:lpstr>
      <vt:lpstr>A125234086V</vt:lpstr>
      <vt:lpstr>A125234086V_Data</vt:lpstr>
      <vt:lpstr>A125234086V_Latest</vt:lpstr>
      <vt:lpstr>A125234090K</vt:lpstr>
      <vt:lpstr>A125234090K_Data</vt:lpstr>
      <vt:lpstr>A125234090K_Latest</vt:lpstr>
      <vt:lpstr>A125234094V</vt:lpstr>
      <vt:lpstr>A125234094V_Data</vt:lpstr>
      <vt:lpstr>A125234094V_Latest</vt:lpstr>
      <vt:lpstr>A125234450C</vt:lpstr>
      <vt:lpstr>A125234450C_Data</vt:lpstr>
      <vt:lpstr>A125234450C_Latest</vt:lpstr>
      <vt:lpstr>A125234454L</vt:lpstr>
      <vt:lpstr>A125234454L_Data</vt:lpstr>
      <vt:lpstr>A125234454L_Latest</vt:lpstr>
      <vt:lpstr>A125234458W</vt:lpstr>
      <vt:lpstr>A125234458W_Data</vt:lpstr>
      <vt:lpstr>A125234458W_Latest</vt:lpstr>
      <vt:lpstr>A125234462L</vt:lpstr>
      <vt:lpstr>A125234462L_Data</vt:lpstr>
      <vt:lpstr>A125234462L_Latest</vt:lpstr>
      <vt:lpstr>A125234466W</vt:lpstr>
      <vt:lpstr>A125234466W_Data</vt:lpstr>
      <vt:lpstr>A125234466W_Latest</vt:lpstr>
      <vt:lpstr>A125234470L</vt:lpstr>
      <vt:lpstr>A125234470L_Data</vt:lpstr>
      <vt:lpstr>A125234470L_Latest</vt:lpstr>
      <vt:lpstr>A125234474W</vt:lpstr>
      <vt:lpstr>A125234474W_Data</vt:lpstr>
      <vt:lpstr>A125234474W_Latest</vt:lpstr>
      <vt:lpstr>A125234478F</vt:lpstr>
      <vt:lpstr>A125234478F_Data</vt:lpstr>
      <vt:lpstr>A125234478F_Latest</vt:lpstr>
      <vt:lpstr>A125234482W</vt:lpstr>
      <vt:lpstr>A125234482W_Data</vt:lpstr>
      <vt:lpstr>A125234482W_Latest</vt:lpstr>
      <vt:lpstr>A125234486F</vt:lpstr>
      <vt:lpstr>A125234486F_Data</vt:lpstr>
      <vt:lpstr>A125234486F_Latest</vt:lpstr>
      <vt:lpstr>A125234490W</vt:lpstr>
      <vt:lpstr>A125234490W_Data</vt:lpstr>
      <vt:lpstr>A125234490W_Latest</vt:lpstr>
      <vt:lpstr>A125234846X</vt:lpstr>
      <vt:lpstr>A125234846X_Data</vt:lpstr>
      <vt:lpstr>A125234846X_Latest</vt:lpstr>
      <vt:lpstr>A125234850R</vt:lpstr>
      <vt:lpstr>A125234850R_Data</vt:lpstr>
      <vt:lpstr>A125234850R_Latest</vt:lpstr>
      <vt:lpstr>A125234854X</vt:lpstr>
      <vt:lpstr>A125234854X_Data</vt:lpstr>
      <vt:lpstr>A125234854X_Latest</vt:lpstr>
      <vt:lpstr>A125234858J</vt:lpstr>
      <vt:lpstr>A125234858J_Data</vt:lpstr>
      <vt:lpstr>A125234858J_Latest</vt:lpstr>
      <vt:lpstr>A125234862X</vt:lpstr>
      <vt:lpstr>A125234862X_Data</vt:lpstr>
      <vt:lpstr>A125234862X_Latest</vt:lpstr>
      <vt:lpstr>A125234866J</vt:lpstr>
      <vt:lpstr>A125234866J_Data</vt:lpstr>
      <vt:lpstr>A125234866J_Latest</vt:lpstr>
      <vt:lpstr>A125234870X</vt:lpstr>
      <vt:lpstr>A125234870X_Data</vt:lpstr>
      <vt:lpstr>A125234870X_Latest</vt:lpstr>
      <vt:lpstr>A125234874J</vt:lpstr>
      <vt:lpstr>A125234874J_Data</vt:lpstr>
      <vt:lpstr>A125234874J_Latest</vt:lpstr>
      <vt:lpstr>A125234878T</vt:lpstr>
      <vt:lpstr>A125234878T_Data</vt:lpstr>
      <vt:lpstr>A125234878T_Latest</vt:lpstr>
      <vt:lpstr>A125234882J</vt:lpstr>
      <vt:lpstr>A125234882J_Data</vt:lpstr>
      <vt:lpstr>A125234882J_Latest</vt:lpstr>
      <vt:lpstr>A125234886T</vt:lpstr>
      <vt:lpstr>A125234886T_Data</vt:lpstr>
      <vt:lpstr>A125234886T_Latest</vt:lpstr>
      <vt:lpstr>A125234890J</vt:lpstr>
      <vt:lpstr>A125234890J_Data</vt:lpstr>
      <vt:lpstr>A125234890J_Latest</vt:lpstr>
      <vt:lpstr>A125234894T</vt:lpstr>
      <vt:lpstr>A125234894T_Data</vt:lpstr>
      <vt:lpstr>A125234894T_Latest</vt:lpstr>
      <vt:lpstr>A125234898A</vt:lpstr>
      <vt:lpstr>A125234898A_Data</vt:lpstr>
      <vt:lpstr>A125234898A_Latest</vt:lpstr>
      <vt:lpstr>A125234902F</vt:lpstr>
      <vt:lpstr>A125234902F_Data</vt:lpstr>
      <vt:lpstr>A125234902F_Latest</vt:lpstr>
      <vt:lpstr>A125234906R</vt:lpstr>
      <vt:lpstr>A125234906R_Data</vt:lpstr>
      <vt:lpstr>A125234906R_Latest</vt:lpstr>
      <vt:lpstr>A125234910F</vt:lpstr>
      <vt:lpstr>A125234910F_Data</vt:lpstr>
      <vt:lpstr>A125234910F_Latest</vt:lpstr>
      <vt:lpstr>A125234914R</vt:lpstr>
      <vt:lpstr>A125234914R_Data</vt:lpstr>
      <vt:lpstr>A125234914R_Latest</vt:lpstr>
      <vt:lpstr>A125234918X</vt:lpstr>
      <vt:lpstr>A125234918X_Data</vt:lpstr>
      <vt:lpstr>A125234918X_Latest</vt:lpstr>
      <vt:lpstr>A125234922R</vt:lpstr>
      <vt:lpstr>A125234922R_Data</vt:lpstr>
      <vt:lpstr>A125234922R_Latest</vt:lpstr>
      <vt:lpstr>A125234926X</vt:lpstr>
      <vt:lpstr>A125234926X_Data</vt:lpstr>
      <vt:lpstr>A125234926X_Latest</vt:lpstr>
      <vt:lpstr>A125234930R</vt:lpstr>
      <vt:lpstr>A125234930R_Data</vt:lpstr>
      <vt:lpstr>A125234930R_Latest</vt:lpstr>
      <vt:lpstr>A125234934X</vt:lpstr>
      <vt:lpstr>A125234934X_Data</vt:lpstr>
      <vt:lpstr>A125234934X_Latest</vt:lpstr>
      <vt:lpstr>A125234938J</vt:lpstr>
      <vt:lpstr>A125234938J_Data</vt:lpstr>
      <vt:lpstr>A125234938J_Latest</vt:lpstr>
      <vt:lpstr>A125234942X</vt:lpstr>
      <vt:lpstr>A125234942X_Data</vt:lpstr>
      <vt:lpstr>A125234942X_Latest</vt:lpstr>
      <vt:lpstr>A125234946J</vt:lpstr>
      <vt:lpstr>A125234946J_Data</vt:lpstr>
      <vt:lpstr>A125234946J_Latest</vt:lpstr>
      <vt:lpstr>A125234950X</vt:lpstr>
      <vt:lpstr>A125234950X_Data</vt:lpstr>
      <vt:lpstr>A125234950X_Latest</vt:lpstr>
      <vt:lpstr>A125234954J</vt:lpstr>
      <vt:lpstr>A125234954J_Data</vt:lpstr>
      <vt:lpstr>A125234954J_Latest</vt:lpstr>
      <vt:lpstr>A125234958T</vt:lpstr>
      <vt:lpstr>A125234958T_Data</vt:lpstr>
      <vt:lpstr>A125234958T_Latest</vt:lpstr>
      <vt:lpstr>A125234962J</vt:lpstr>
      <vt:lpstr>A125234962J_Data</vt:lpstr>
      <vt:lpstr>A125234962J_Latest</vt:lpstr>
      <vt:lpstr>A125234966T</vt:lpstr>
      <vt:lpstr>A125234966T_Data</vt:lpstr>
      <vt:lpstr>A125234966T_Latest</vt:lpstr>
      <vt:lpstr>A125234970J</vt:lpstr>
      <vt:lpstr>A125234970J_Data</vt:lpstr>
      <vt:lpstr>A125234970J_Latest</vt:lpstr>
      <vt:lpstr>A125234974T</vt:lpstr>
      <vt:lpstr>A125234974T_Data</vt:lpstr>
      <vt:lpstr>A125234974T_Latest</vt:lpstr>
      <vt:lpstr>A125234978A</vt:lpstr>
      <vt:lpstr>A125234978A_Data</vt:lpstr>
      <vt:lpstr>A125234978A_Latest</vt:lpstr>
      <vt:lpstr>A125234982T</vt:lpstr>
      <vt:lpstr>A125234982T_Data</vt:lpstr>
      <vt:lpstr>A125234982T_Latest</vt:lpstr>
      <vt:lpstr>A125234986A</vt:lpstr>
      <vt:lpstr>A125234986A_Data</vt:lpstr>
      <vt:lpstr>A125234986A_Latest</vt:lpstr>
      <vt:lpstr>A125234990T</vt:lpstr>
      <vt:lpstr>A125234990T_Data</vt:lpstr>
      <vt:lpstr>A125234990T_Latest</vt:lpstr>
      <vt:lpstr>A125234994A</vt:lpstr>
      <vt:lpstr>A125234994A_Data</vt:lpstr>
      <vt:lpstr>A125234994A_Latest</vt:lpstr>
      <vt:lpstr>A125234998K</vt:lpstr>
      <vt:lpstr>A125234998K_Data</vt:lpstr>
      <vt:lpstr>A125234998K_Latest</vt:lpstr>
      <vt:lpstr>A125235002T</vt:lpstr>
      <vt:lpstr>A125235002T_Data</vt:lpstr>
      <vt:lpstr>A125235002T_Latest</vt:lpstr>
      <vt:lpstr>A125235006A</vt:lpstr>
      <vt:lpstr>A125235006A_Data</vt:lpstr>
      <vt:lpstr>A125235006A_Latest</vt:lpstr>
      <vt:lpstr>A125235010T</vt:lpstr>
      <vt:lpstr>A125235010T_Data</vt:lpstr>
      <vt:lpstr>A125235010T_Latest</vt:lpstr>
      <vt:lpstr>A125235014A</vt:lpstr>
      <vt:lpstr>A125235014A_Data</vt:lpstr>
      <vt:lpstr>A125235014A_Latest</vt:lpstr>
      <vt:lpstr>A125235018K</vt:lpstr>
      <vt:lpstr>A125235018K_Data</vt:lpstr>
      <vt:lpstr>A125235018K_Latest</vt:lpstr>
      <vt:lpstr>A125235022A</vt:lpstr>
      <vt:lpstr>A125235022A_Data</vt:lpstr>
      <vt:lpstr>A125235022A_Latest</vt:lpstr>
      <vt:lpstr>A125235026K</vt:lpstr>
      <vt:lpstr>A125235026K_Data</vt:lpstr>
      <vt:lpstr>A125235026K_Latest</vt:lpstr>
      <vt:lpstr>A125235030A</vt:lpstr>
      <vt:lpstr>A125235030A_Data</vt:lpstr>
      <vt:lpstr>A125235030A_Latest</vt:lpstr>
      <vt:lpstr>A125235034K</vt:lpstr>
      <vt:lpstr>A125235034K_Data</vt:lpstr>
      <vt:lpstr>A125235034K_Latest</vt:lpstr>
      <vt:lpstr>A125235038V</vt:lpstr>
      <vt:lpstr>A125235038V_Data</vt:lpstr>
      <vt:lpstr>A125235038V_Latest</vt:lpstr>
      <vt:lpstr>A125235042K</vt:lpstr>
      <vt:lpstr>A125235042K_Data</vt:lpstr>
      <vt:lpstr>A125235042K_Latest</vt:lpstr>
      <vt:lpstr>A125235046V</vt:lpstr>
      <vt:lpstr>A125235046V_Data</vt:lpstr>
      <vt:lpstr>A125235046V_Latest</vt:lpstr>
      <vt:lpstr>A125235050K</vt:lpstr>
      <vt:lpstr>A125235050K_Data</vt:lpstr>
      <vt:lpstr>A125235050K_Latest</vt:lpstr>
      <vt:lpstr>A125235054V</vt:lpstr>
      <vt:lpstr>A125235054V_Data</vt:lpstr>
      <vt:lpstr>A125235054V_Latest</vt:lpstr>
      <vt:lpstr>A125235058C</vt:lpstr>
      <vt:lpstr>A125235058C_Data</vt:lpstr>
      <vt:lpstr>A125235058C_Latest</vt:lpstr>
      <vt:lpstr>A125235062V</vt:lpstr>
      <vt:lpstr>A125235062V_Data</vt:lpstr>
      <vt:lpstr>A125235062V_Latest</vt:lpstr>
      <vt:lpstr>A125235066C</vt:lpstr>
      <vt:lpstr>A125235066C_Data</vt:lpstr>
      <vt:lpstr>A125235066C_Latest</vt:lpstr>
      <vt:lpstr>A125235070V</vt:lpstr>
      <vt:lpstr>A125235070V_Data</vt:lpstr>
      <vt:lpstr>A125235070V_Latest</vt:lpstr>
      <vt:lpstr>A125235074C</vt:lpstr>
      <vt:lpstr>A125235074C_Data</vt:lpstr>
      <vt:lpstr>A125235074C_Latest</vt:lpstr>
      <vt:lpstr>A125235078L</vt:lpstr>
      <vt:lpstr>A125235078L_Data</vt:lpstr>
      <vt:lpstr>A125235078L_Latest</vt:lpstr>
      <vt:lpstr>A125235082C</vt:lpstr>
      <vt:lpstr>A125235082C_Data</vt:lpstr>
      <vt:lpstr>A125235082C_Latest</vt:lpstr>
      <vt:lpstr>A125235086L</vt:lpstr>
      <vt:lpstr>A125235086L_Data</vt:lpstr>
      <vt:lpstr>A125235086L_Latest</vt:lpstr>
      <vt:lpstr>A125235090C</vt:lpstr>
      <vt:lpstr>A125235090C_Data</vt:lpstr>
      <vt:lpstr>A125235090C_Latest</vt:lpstr>
      <vt:lpstr>A125235094L</vt:lpstr>
      <vt:lpstr>A125235094L_Data</vt:lpstr>
      <vt:lpstr>A125235094L_Latest</vt:lpstr>
      <vt:lpstr>A125235098W</vt:lpstr>
      <vt:lpstr>A125235098W_Data</vt:lpstr>
      <vt:lpstr>A125235098W_Latest</vt:lpstr>
      <vt:lpstr>A125235102A</vt:lpstr>
      <vt:lpstr>A125235102A_Data</vt:lpstr>
      <vt:lpstr>A125235102A_Latest</vt:lpstr>
      <vt:lpstr>A125235106K</vt:lpstr>
      <vt:lpstr>A125235106K_Data</vt:lpstr>
      <vt:lpstr>A125235106K_Latest</vt:lpstr>
      <vt:lpstr>A125235110A</vt:lpstr>
      <vt:lpstr>A125235110A_Data</vt:lpstr>
      <vt:lpstr>A125235110A_Latest</vt:lpstr>
      <vt:lpstr>A125235114K</vt:lpstr>
      <vt:lpstr>A125235114K_Data</vt:lpstr>
      <vt:lpstr>A125235114K_Latest</vt:lpstr>
      <vt:lpstr>A125235118V</vt:lpstr>
      <vt:lpstr>A125235118V_Data</vt:lpstr>
      <vt:lpstr>A125235118V_Latest</vt:lpstr>
      <vt:lpstr>A125235122K</vt:lpstr>
      <vt:lpstr>A125235122K_Data</vt:lpstr>
      <vt:lpstr>A125235122K_Latest</vt:lpstr>
      <vt:lpstr>A125235126V</vt:lpstr>
      <vt:lpstr>A125235126V_Data</vt:lpstr>
      <vt:lpstr>A125235126V_Latest</vt:lpstr>
      <vt:lpstr>A125235130K</vt:lpstr>
      <vt:lpstr>A125235130K_Data</vt:lpstr>
      <vt:lpstr>A125235130K_Latest</vt:lpstr>
      <vt:lpstr>A125235134V</vt:lpstr>
      <vt:lpstr>A125235134V_Data</vt:lpstr>
      <vt:lpstr>A125235134V_Latest</vt:lpstr>
      <vt:lpstr>A125235138C</vt:lpstr>
      <vt:lpstr>A125235138C_Data</vt:lpstr>
      <vt:lpstr>A125235138C_Latest</vt:lpstr>
      <vt:lpstr>A125235142V</vt:lpstr>
      <vt:lpstr>A125235142V_Data</vt:lpstr>
      <vt:lpstr>A125235142V_Latest</vt:lpstr>
      <vt:lpstr>A125235146C</vt:lpstr>
      <vt:lpstr>A125235146C_Data</vt:lpstr>
      <vt:lpstr>A125235146C_Latest</vt:lpstr>
      <vt:lpstr>A125235150V</vt:lpstr>
      <vt:lpstr>A125235150V_Data</vt:lpstr>
      <vt:lpstr>A125235150V_Latest</vt:lpstr>
      <vt:lpstr>A125235154C</vt:lpstr>
      <vt:lpstr>A125235154C_Data</vt:lpstr>
      <vt:lpstr>A125235154C_Latest</vt:lpstr>
      <vt:lpstr>A125235158L</vt:lpstr>
      <vt:lpstr>A125235158L_Data</vt:lpstr>
      <vt:lpstr>A125235158L_Latest</vt:lpstr>
      <vt:lpstr>A125235162C</vt:lpstr>
      <vt:lpstr>A125235162C_Data</vt:lpstr>
      <vt:lpstr>A125235162C_Latest</vt:lpstr>
      <vt:lpstr>A125235166L</vt:lpstr>
      <vt:lpstr>A125235166L_Data</vt:lpstr>
      <vt:lpstr>A125235166L_Latest</vt:lpstr>
      <vt:lpstr>A125235170C</vt:lpstr>
      <vt:lpstr>A125235170C_Data</vt:lpstr>
      <vt:lpstr>A125235170C_Latest</vt:lpstr>
      <vt:lpstr>A125235174L</vt:lpstr>
      <vt:lpstr>A125235174L_Data</vt:lpstr>
      <vt:lpstr>A125235174L_Latest</vt:lpstr>
      <vt:lpstr>A125235178W</vt:lpstr>
      <vt:lpstr>A125235178W_Data</vt:lpstr>
      <vt:lpstr>A125235178W_Latest</vt:lpstr>
      <vt:lpstr>A125235182L</vt:lpstr>
      <vt:lpstr>A125235182L_Data</vt:lpstr>
      <vt:lpstr>A125235182L_Latest</vt:lpstr>
      <vt:lpstr>A125235186W</vt:lpstr>
      <vt:lpstr>A125235186W_Data</vt:lpstr>
      <vt:lpstr>A125235186W_Latest</vt:lpstr>
      <vt:lpstr>A125235190L</vt:lpstr>
      <vt:lpstr>A125235190L_Data</vt:lpstr>
      <vt:lpstr>A125235190L_Latest</vt:lpstr>
      <vt:lpstr>A125235194W</vt:lpstr>
      <vt:lpstr>A125235194W_Data</vt:lpstr>
      <vt:lpstr>A125235194W_Latest</vt:lpstr>
      <vt:lpstr>A125235198F</vt:lpstr>
      <vt:lpstr>A125235198F_Data</vt:lpstr>
      <vt:lpstr>A125235198F_Latest</vt:lpstr>
      <vt:lpstr>A125235202K</vt:lpstr>
      <vt:lpstr>A125235202K_Data</vt:lpstr>
      <vt:lpstr>A125235202K_Latest</vt:lpstr>
      <vt:lpstr>A125235206V</vt:lpstr>
      <vt:lpstr>A125235206V_Data</vt:lpstr>
      <vt:lpstr>A125235206V_Latest</vt:lpstr>
      <vt:lpstr>A125235210K</vt:lpstr>
      <vt:lpstr>A125235210K_Data</vt:lpstr>
      <vt:lpstr>A125235210K_Latest</vt:lpstr>
      <vt:lpstr>A125235214V</vt:lpstr>
      <vt:lpstr>A125235214V_Data</vt:lpstr>
      <vt:lpstr>A125235214V_Latest</vt:lpstr>
      <vt:lpstr>A125235218C</vt:lpstr>
      <vt:lpstr>A125235218C_Data</vt:lpstr>
      <vt:lpstr>A125235218C_Latest</vt:lpstr>
      <vt:lpstr>A125235222V</vt:lpstr>
      <vt:lpstr>A125235222V_Data</vt:lpstr>
      <vt:lpstr>A125235222V_Latest</vt:lpstr>
      <vt:lpstr>A125235226C</vt:lpstr>
      <vt:lpstr>A125235226C_Data</vt:lpstr>
      <vt:lpstr>A125235226C_Latest</vt:lpstr>
      <vt:lpstr>A125235230V</vt:lpstr>
      <vt:lpstr>A125235230V_Data</vt:lpstr>
      <vt:lpstr>A125235230V_Latest</vt:lpstr>
      <vt:lpstr>A125235234C</vt:lpstr>
      <vt:lpstr>A125235234C_Data</vt:lpstr>
      <vt:lpstr>A125235234C_Latest</vt:lpstr>
      <vt:lpstr>A125235238L</vt:lpstr>
      <vt:lpstr>A125235238L_Data</vt:lpstr>
      <vt:lpstr>A125235238L_Latest</vt:lpstr>
      <vt:lpstr>A125235242C</vt:lpstr>
      <vt:lpstr>A125235242C_Data</vt:lpstr>
      <vt:lpstr>A125235242C_Latest</vt:lpstr>
      <vt:lpstr>A125235246L</vt:lpstr>
      <vt:lpstr>A125235246L_Data</vt:lpstr>
      <vt:lpstr>A125235246L_Latest</vt:lpstr>
      <vt:lpstr>A125235250C</vt:lpstr>
      <vt:lpstr>A125235250C_Data</vt:lpstr>
      <vt:lpstr>A125235250C_Latest</vt:lpstr>
      <vt:lpstr>A125235254L</vt:lpstr>
      <vt:lpstr>A125235254L_Data</vt:lpstr>
      <vt:lpstr>A125235254L_Latest</vt:lpstr>
      <vt:lpstr>A125235258W</vt:lpstr>
      <vt:lpstr>A125235258W_Data</vt:lpstr>
      <vt:lpstr>A125235258W_Latest</vt:lpstr>
      <vt:lpstr>A125235262L</vt:lpstr>
      <vt:lpstr>A125235262L_Data</vt:lpstr>
      <vt:lpstr>A125235262L_Latest</vt:lpstr>
      <vt:lpstr>A125235266W</vt:lpstr>
      <vt:lpstr>A125235266W_Data</vt:lpstr>
      <vt:lpstr>A125235266W_Latest</vt:lpstr>
      <vt:lpstr>A125235270L</vt:lpstr>
      <vt:lpstr>A125235270L_Data</vt:lpstr>
      <vt:lpstr>A125235270L_Latest</vt:lpstr>
      <vt:lpstr>A125235274W</vt:lpstr>
      <vt:lpstr>A125235274W_Data</vt:lpstr>
      <vt:lpstr>A125235274W_Latest</vt:lpstr>
      <vt:lpstr>A125235278F</vt:lpstr>
      <vt:lpstr>A125235278F_Data</vt:lpstr>
      <vt:lpstr>A125235278F_Latest</vt:lpstr>
      <vt:lpstr>A125235282W</vt:lpstr>
      <vt:lpstr>A125235282W_Data</vt:lpstr>
      <vt:lpstr>A125235282W_Latest</vt:lpstr>
      <vt:lpstr>A125235638X</vt:lpstr>
      <vt:lpstr>A125235638X_Data</vt:lpstr>
      <vt:lpstr>A125235638X_Latest</vt:lpstr>
      <vt:lpstr>A125235642R</vt:lpstr>
      <vt:lpstr>A125235642R_Data</vt:lpstr>
      <vt:lpstr>A125235642R_Latest</vt:lpstr>
      <vt:lpstr>A125235646X</vt:lpstr>
      <vt:lpstr>A125235646X_Data</vt:lpstr>
      <vt:lpstr>A125235646X_Latest</vt:lpstr>
      <vt:lpstr>A125235650R</vt:lpstr>
      <vt:lpstr>A125235650R_Data</vt:lpstr>
      <vt:lpstr>A125235650R_Latest</vt:lpstr>
      <vt:lpstr>A125235654X</vt:lpstr>
      <vt:lpstr>A125235654X_Data</vt:lpstr>
      <vt:lpstr>A125235654X_Latest</vt:lpstr>
      <vt:lpstr>A125235658J</vt:lpstr>
      <vt:lpstr>A125235658J_Data</vt:lpstr>
      <vt:lpstr>A125235658J_Latest</vt:lpstr>
      <vt:lpstr>A125235662X</vt:lpstr>
      <vt:lpstr>A125235662X_Data</vt:lpstr>
      <vt:lpstr>A125235662X_Latest</vt:lpstr>
      <vt:lpstr>A125235666J</vt:lpstr>
      <vt:lpstr>A125235666J_Data</vt:lpstr>
      <vt:lpstr>A125235666J_Latest</vt:lpstr>
      <vt:lpstr>A125235670X</vt:lpstr>
      <vt:lpstr>A125235670X_Data</vt:lpstr>
      <vt:lpstr>A125235670X_Latest</vt:lpstr>
      <vt:lpstr>A125235674J</vt:lpstr>
      <vt:lpstr>A125235674J_Data</vt:lpstr>
      <vt:lpstr>A125235674J_Latest</vt:lpstr>
      <vt:lpstr>A125235678T</vt:lpstr>
      <vt:lpstr>A125235678T_Data</vt:lpstr>
      <vt:lpstr>A125235678T_Latest</vt:lpstr>
      <vt:lpstr>A125236034C</vt:lpstr>
      <vt:lpstr>A125236034C_Data</vt:lpstr>
      <vt:lpstr>A125236034C_Latest</vt:lpstr>
      <vt:lpstr>A125236038L</vt:lpstr>
      <vt:lpstr>A125236038L_Data</vt:lpstr>
      <vt:lpstr>A125236038L_Latest</vt:lpstr>
      <vt:lpstr>A125236042C</vt:lpstr>
      <vt:lpstr>A125236042C_Data</vt:lpstr>
      <vt:lpstr>A125236042C_Latest</vt:lpstr>
      <vt:lpstr>A125236046L</vt:lpstr>
      <vt:lpstr>A125236046L_Data</vt:lpstr>
      <vt:lpstr>A125236046L_Latest</vt:lpstr>
      <vt:lpstr>A125236050C</vt:lpstr>
      <vt:lpstr>A125236050C_Data</vt:lpstr>
      <vt:lpstr>A125236050C_Latest</vt:lpstr>
      <vt:lpstr>A125236054L</vt:lpstr>
      <vt:lpstr>A125236054L_Data</vt:lpstr>
      <vt:lpstr>A125236054L_Latest</vt:lpstr>
      <vt:lpstr>A125236058W</vt:lpstr>
      <vt:lpstr>A125236058W_Data</vt:lpstr>
      <vt:lpstr>A125236058W_Latest</vt:lpstr>
      <vt:lpstr>A125236062L</vt:lpstr>
      <vt:lpstr>A125236062L_Data</vt:lpstr>
      <vt:lpstr>A125236062L_Latest</vt:lpstr>
      <vt:lpstr>A125236066W</vt:lpstr>
      <vt:lpstr>A125236066W_Data</vt:lpstr>
      <vt:lpstr>A125236066W_Latest</vt:lpstr>
      <vt:lpstr>A125236070L</vt:lpstr>
      <vt:lpstr>A125236070L_Data</vt:lpstr>
      <vt:lpstr>A125236070L_Latest</vt:lpstr>
      <vt:lpstr>A125236074W</vt:lpstr>
      <vt:lpstr>A125236074W_Data</vt:lpstr>
      <vt:lpstr>A125236074W_Latest</vt:lpstr>
      <vt:lpstr>A125236430F</vt:lpstr>
      <vt:lpstr>A125236430F_Data</vt:lpstr>
      <vt:lpstr>A125236430F_Latest</vt:lpstr>
      <vt:lpstr>A125236434R</vt:lpstr>
      <vt:lpstr>A125236434R_Data</vt:lpstr>
      <vt:lpstr>A125236434R_Latest</vt:lpstr>
      <vt:lpstr>A125236438X</vt:lpstr>
      <vt:lpstr>A125236438X_Data</vt:lpstr>
      <vt:lpstr>A125236438X_Latest</vt:lpstr>
      <vt:lpstr>A125236442R</vt:lpstr>
      <vt:lpstr>A125236442R_Data</vt:lpstr>
      <vt:lpstr>A125236442R_Latest</vt:lpstr>
      <vt:lpstr>A125236446X</vt:lpstr>
      <vt:lpstr>A125236446X_Data</vt:lpstr>
      <vt:lpstr>A125236446X_Latest</vt:lpstr>
      <vt:lpstr>A125236450R</vt:lpstr>
      <vt:lpstr>A125236450R_Data</vt:lpstr>
      <vt:lpstr>A125236450R_Latest</vt:lpstr>
      <vt:lpstr>A125236454X</vt:lpstr>
      <vt:lpstr>A125236454X_Data</vt:lpstr>
      <vt:lpstr>A125236454X_Latest</vt:lpstr>
      <vt:lpstr>A125236458J</vt:lpstr>
      <vt:lpstr>A125236458J_Data</vt:lpstr>
      <vt:lpstr>A125236458J_Latest</vt:lpstr>
      <vt:lpstr>A125236462X</vt:lpstr>
      <vt:lpstr>A125236462X_Data</vt:lpstr>
      <vt:lpstr>A125236462X_Latest</vt:lpstr>
      <vt:lpstr>A125236466J</vt:lpstr>
      <vt:lpstr>A125236466J_Data</vt:lpstr>
      <vt:lpstr>A125236466J_Latest</vt:lpstr>
      <vt:lpstr>A125236470X</vt:lpstr>
      <vt:lpstr>A125236470X_Data</vt:lpstr>
      <vt:lpstr>A125236470X_Latest</vt:lpstr>
      <vt:lpstr>A125236826A</vt:lpstr>
      <vt:lpstr>A125236826A_Data</vt:lpstr>
      <vt:lpstr>A125236826A_Latest</vt:lpstr>
      <vt:lpstr>A125236830T</vt:lpstr>
      <vt:lpstr>A125236830T_Data</vt:lpstr>
      <vt:lpstr>A125236830T_Latest</vt:lpstr>
      <vt:lpstr>A125236834A</vt:lpstr>
      <vt:lpstr>A125236834A_Data</vt:lpstr>
      <vt:lpstr>A125236834A_Latest</vt:lpstr>
      <vt:lpstr>A125236838K</vt:lpstr>
      <vt:lpstr>A125236838K_Data</vt:lpstr>
      <vt:lpstr>A125236838K_Latest</vt:lpstr>
      <vt:lpstr>A125236842A</vt:lpstr>
      <vt:lpstr>A125236842A_Data</vt:lpstr>
      <vt:lpstr>A125236842A_Latest</vt:lpstr>
      <vt:lpstr>A125236846K</vt:lpstr>
      <vt:lpstr>A125236846K_Data</vt:lpstr>
      <vt:lpstr>A125236846K_Latest</vt:lpstr>
      <vt:lpstr>A125236850A</vt:lpstr>
      <vt:lpstr>A125236850A_Data</vt:lpstr>
      <vt:lpstr>A125236850A_Latest</vt:lpstr>
      <vt:lpstr>A125236854K</vt:lpstr>
      <vt:lpstr>A125236854K_Data</vt:lpstr>
      <vt:lpstr>A125236854K_Latest</vt:lpstr>
      <vt:lpstr>A125236858V</vt:lpstr>
      <vt:lpstr>A125236858V_Data</vt:lpstr>
      <vt:lpstr>A125236858V_Latest</vt:lpstr>
      <vt:lpstr>A125236862K</vt:lpstr>
      <vt:lpstr>A125236862K_Data</vt:lpstr>
      <vt:lpstr>A125236862K_Latest</vt:lpstr>
      <vt:lpstr>A125236866V</vt:lpstr>
      <vt:lpstr>A125236866V_Data</vt:lpstr>
      <vt:lpstr>A125236866V_Latest</vt:lpstr>
      <vt:lpstr>A125237222F</vt:lpstr>
      <vt:lpstr>A125237222F_Data</vt:lpstr>
      <vt:lpstr>A125237222F_Latest</vt:lpstr>
      <vt:lpstr>A125237226R</vt:lpstr>
      <vt:lpstr>A125237226R_Data</vt:lpstr>
      <vt:lpstr>A125237226R_Latest</vt:lpstr>
      <vt:lpstr>A125237230F</vt:lpstr>
      <vt:lpstr>A125237230F_Data</vt:lpstr>
      <vt:lpstr>A125237230F_Latest</vt:lpstr>
      <vt:lpstr>A125237234R</vt:lpstr>
      <vt:lpstr>A125237234R_Data</vt:lpstr>
      <vt:lpstr>A125237234R_Latest</vt:lpstr>
      <vt:lpstr>A125237238X</vt:lpstr>
      <vt:lpstr>A125237238X_Data</vt:lpstr>
      <vt:lpstr>A125237238X_Latest</vt:lpstr>
      <vt:lpstr>A125237242R</vt:lpstr>
      <vt:lpstr>A125237242R_Data</vt:lpstr>
      <vt:lpstr>A125237242R_Latest</vt:lpstr>
      <vt:lpstr>A125237246X</vt:lpstr>
      <vt:lpstr>A125237246X_Data</vt:lpstr>
      <vt:lpstr>A125237246X_Latest</vt:lpstr>
      <vt:lpstr>A125237250R</vt:lpstr>
      <vt:lpstr>A125237250R_Data</vt:lpstr>
      <vt:lpstr>A125237250R_Latest</vt:lpstr>
      <vt:lpstr>A125237254X</vt:lpstr>
      <vt:lpstr>A125237254X_Data</vt:lpstr>
      <vt:lpstr>A125237254X_Latest</vt:lpstr>
      <vt:lpstr>A125237258J</vt:lpstr>
      <vt:lpstr>A125237258J_Data</vt:lpstr>
      <vt:lpstr>A125237258J_Latest</vt:lpstr>
      <vt:lpstr>A125237262X</vt:lpstr>
      <vt:lpstr>A125237262X_Data</vt:lpstr>
      <vt:lpstr>A125237262X_Latest</vt:lpstr>
      <vt:lpstr>A125237266J</vt:lpstr>
      <vt:lpstr>A125237266J_Data</vt:lpstr>
      <vt:lpstr>A125237266J_Latest</vt:lpstr>
      <vt:lpstr>A125237270X</vt:lpstr>
      <vt:lpstr>A125237270X_Data</vt:lpstr>
      <vt:lpstr>A125237270X_Latest</vt:lpstr>
      <vt:lpstr>A125237274J</vt:lpstr>
      <vt:lpstr>A125237274J_Data</vt:lpstr>
      <vt:lpstr>A125237274J_Latest</vt:lpstr>
      <vt:lpstr>A125237278T</vt:lpstr>
      <vt:lpstr>A125237278T_Data</vt:lpstr>
      <vt:lpstr>A125237278T_Latest</vt:lpstr>
      <vt:lpstr>A125237282J</vt:lpstr>
      <vt:lpstr>A125237282J_Data</vt:lpstr>
      <vt:lpstr>A125237282J_Latest</vt:lpstr>
      <vt:lpstr>A125237286T</vt:lpstr>
      <vt:lpstr>A125237286T_Data</vt:lpstr>
      <vt:lpstr>A125237286T_Latest</vt:lpstr>
      <vt:lpstr>A125237290J</vt:lpstr>
      <vt:lpstr>A125237290J_Data</vt:lpstr>
      <vt:lpstr>A125237290J_Latest</vt:lpstr>
      <vt:lpstr>A125237294T</vt:lpstr>
      <vt:lpstr>A125237294T_Data</vt:lpstr>
      <vt:lpstr>A125237294T_Latest</vt:lpstr>
      <vt:lpstr>A125237298A</vt:lpstr>
      <vt:lpstr>A125237298A_Data</vt:lpstr>
      <vt:lpstr>A125237298A_Latest</vt:lpstr>
      <vt:lpstr>A125237302F</vt:lpstr>
      <vt:lpstr>A125237302F_Data</vt:lpstr>
      <vt:lpstr>A125237302F_Latest</vt:lpstr>
      <vt:lpstr>A125237306R</vt:lpstr>
      <vt:lpstr>A125237306R_Data</vt:lpstr>
      <vt:lpstr>A125237306R_Latest</vt:lpstr>
      <vt:lpstr>A125237310F</vt:lpstr>
      <vt:lpstr>A125237310F_Data</vt:lpstr>
      <vt:lpstr>A125237310F_Latest</vt:lpstr>
      <vt:lpstr>A125237314R</vt:lpstr>
      <vt:lpstr>A125237314R_Data</vt:lpstr>
      <vt:lpstr>A125237314R_Latest</vt:lpstr>
      <vt:lpstr>A125237318X</vt:lpstr>
      <vt:lpstr>A125237318X_Data</vt:lpstr>
      <vt:lpstr>A125237318X_Latest</vt:lpstr>
      <vt:lpstr>A125237322R</vt:lpstr>
      <vt:lpstr>A125237322R_Data</vt:lpstr>
      <vt:lpstr>A125237322R_Latest</vt:lpstr>
      <vt:lpstr>A125237326X</vt:lpstr>
      <vt:lpstr>A125237326X_Data</vt:lpstr>
      <vt:lpstr>A125237326X_Latest</vt:lpstr>
      <vt:lpstr>A125237330R</vt:lpstr>
      <vt:lpstr>A125237330R_Data</vt:lpstr>
      <vt:lpstr>A125237330R_Latest</vt:lpstr>
      <vt:lpstr>A125237334X</vt:lpstr>
      <vt:lpstr>A125237334X_Data</vt:lpstr>
      <vt:lpstr>A125237334X_Latest</vt:lpstr>
      <vt:lpstr>A125237338J</vt:lpstr>
      <vt:lpstr>A125237338J_Data</vt:lpstr>
      <vt:lpstr>A125237338J_Latest</vt:lpstr>
      <vt:lpstr>A125237342X</vt:lpstr>
      <vt:lpstr>A125237342X_Data</vt:lpstr>
      <vt:lpstr>A125237342X_Latest</vt:lpstr>
      <vt:lpstr>A125237346J</vt:lpstr>
      <vt:lpstr>A125237346J_Data</vt:lpstr>
      <vt:lpstr>A125237346J_Latest</vt:lpstr>
      <vt:lpstr>A125237350X</vt:lpstr>
      <vt:lpstr>A125237350X_Data</vt:lpstr>
      <vt:lpstr>A125237350X_Latest</vt:lpstr>
      <vt:lpstr>A125237354J</vt:lpstr>
      <vt:lpstr>A125237354J_Data</vt:lpstr>
      <vt:lpstr>A125237354J_Latest</vt:lpstr>
      <vt:lpstr>A125237358T</vt:lpstr>
      <vt:lpstr>A125237358T_Data</vt:lpstr>
      <vt:lpstr>A125237358T_Latest</vt:lpstr>
      <vt:lpstr>A125237362J</vt:lpstr>
      <vt:lpstr>A125237362J_Data</vt:lpstr>
      <vt:lpstr>A125237362J_Latest</vt:lpstr>
      <vt:lpstr>A125237366T</vt:lpstr>
      <vt:lpstr>A125237366T_Data</vt:lpstr>
      <vt:lpstr>A125237366T_Latest</vt:lpstr>
      <vt:lpstr>A125237370J</vt:lpstr>
      <vt:lpstr>A125237370J_Data</vt:lpstr>
      <vt:lpstr>A125237370J_Latest</vt:lpstr>
      <vt:lpstr>A125237374T</vt:lpstr>
      <vt:lpstr>A125237374T_Data</vt:lpstr>
      <vt:lpstr>A125237374T_Latest</vt:lpstr>
      <vt:lpstr>A125237378A</vt:lpstr>
      <vt:lpstr>A125237378A_Data</vt:lpstr>
      <vt:lpstr>A125237378A_Latest</vt:lpstr>
      <vt:lpstr>A125237382T</vt:lpstr>
      <vt:lpstr>A125237382T_Data</vt:lpstr>
      <vt:lpstr>A125237382T_Latest</vt:lpstr>
      <vt:lpstr>A125237386A</vt:lpstr>
      <vt:lpstr>A125237386A_Data</vt:lpstr>
      <vt:lpstr>A125237386A_Latest</vt:lpstr>
      <vt:lpstr>A125237390T</vt:lpstr>
      <vt:lpstr>A125237390T_Data</vt:lpstr>
      <vt:lpstr>A125237390T_Latest</vt:lpstr>
      <vt:lpstr>A125237394A</vt:lpstr>
      <vt:lpstr>A125237394A_Data</vt:lpstr>
      <vt:lpstr>A125237394A_Latest</vt:lpstr>
      <vt:lpstr>A125237398K</vt:lpstr>
      <vt:lpstr>A125237398K_Data</vt:lpstr>
      <vt:lpstr>A125237398K_Latest</vt:lpstr>
      <vt:lpstr>A125237402R</vt:lpstr>
      <vt:lpstr>A125237402R_Data</vt:lpstr>
      <vt:lpstr>A125237402R_Latest</vt:lpstr>
      <vt:lpstr>A125237406X</vt:lpstr>
      <vt:lpstr>A125237406X_Data</vt:lpstr>
      <vt:lpstr>A125237406X_Latest</vt:lpstr>
      <vt:lpstr>A125237410R</vt:lpstr>
      <vt:lpstr>A125237410R_Data</vt:lpstr>
      <vt:lpstr>A125237410R_Latest</vt:lpstr>
      <vt:lpstr>A125237414X</vt:lpstr>
      <vt:lpstr>A125237414X_Data</vt:lpstr>
      <vt:lpstr>A125237414X_Latest</vt:lpstr>
      <vt:lpstr>A125237418J</vt:lpstr>
      <vt:lpstr>A125237418J_Data</vt:lpstr>
      <vt:lpstr>A125237418J_Latest</vt:lpstr>
      <vt:lpstr>A125237422X</vt:lpstr>
      <vt:lpstr>A125237422X_Data</vt:lpstr>
      <vt:lpstr>A125237422X_Latest</vt:lpstr>
      <vt:lpstr>A125237426J</vt:lpstr>
      <vt:lpstr>A125237426J_Data</vt:lpstr>
      <vt:lpstr>A125237426J_Latest</vt:lpstr>
      <vt:lpstr>A125237430X</vt:lpstr>
      <vt:lpstr>A125237430X_Data</vt:lpstr>
      <vt:lpstr>A125237430X_Latest</vt:lpstr>
      <vt:lpstr>A125237434J</vt:lpstr>
      <vt:lpstr>A125237434J_Data</vt:lpstr>
      <vt:lpstr>A125237434J_Latest</vt:lpstr>
      <vt:lpstr>A125237438T</vt:lpstr>
      <vt:lpstr>A125237438T_Data</vt:lpstr>
      <vt:lpstr>A125237438T_Latest</vt:lpstr>
      <vt:lpstr>A125237442J</vt:lpstr>
      <vt:lpstr>A125237442J_Data</vt:lpstr>
      <vt:lpstr>A125237442J_Latest</vt:lpstr>
      <vt:lpstr>A125237446T</vt:lpstr>
      <vt:lpstr>A125237446T_Data</vt:lpstr>
      <vt:lpstr>A125237446T_Latest</vt:lpstr>
      <vt:lpstr>A125237450J</vt:lpstr>
      <vt:lpstr>A125237450J_Data</vt:lpstr>
      <vt:lpstr>A125237450J_Latest</vt:lpstr>
      <vt:lpstr>A125237454T</vt:lpstr>
      <vt:lpstr>A125237454T_Data</vt:lpstr>
      <vt:lpstr>A125237454T_Latest</vt:lpstr>
      <vt:lpstr>A125237458A</vt:lpstr>
      <vt:lpstr>A125237458A_Data</vt:lpstr>
      <vt:lpstr>A125237458A_Latest</vt:lpstr>
      <vt:lpstr>A125237462T</vt:lpstr>
      <vt:lpstr>A125237462T_Data</vt:lpstr>
      <vt:lpstr>A125237462T_Latest</vt:lpstr>
      <vt:lpstr>A125237466A</vt:lpstr>
      <vt:lpstr>A125237466A_Data</vt:lpstr>
      <vt:lpstr>A125237466A_Latest</vt:lpstr>
      <vt:lpstr>A125237470T</vt:lpstr>
      <vt:lpstr>A125237470T_Data</vt:lpstr>
      <vt:lpstr>A125237470T_Latest</vt:lpstr>
      <vt:lpstr>A125237474A</vt:lpstr>
      <vt:lpstr>A125237474A_Data</vt:lpstr>
      <vt:lpstr>A125237474A_Latest</vt:lpstr>
      <vt:lpstr>A125237478K</vt:lpstr>
      <vt:lpstr>A125237478K_Data</vt:lpstr>
      <vt:lpstr>A125237478K_Latest</vt:lpstr>
      <vt:lpstr>A125237482A</vt:lpstr>
      <vt:lpstr>A125237482A_Data</vt:lpstr>
      <vt:lpstr>A125237482A_Latest</vt:lpstr>
      <vt:lpstr>A125237486K</vt:lpstr>
      <vt:lpstr>A125237486K_Data</vt:lpstr>
      <vt:lpstr>A125237486K_Latest</vt:lpstr>
      <vt:lpstr>A125237490A</vt:lpstr>
      <vt:lpstr>A125237490A_Data</vt:lpstr>
      <vt:lpstr>A125237490A_Latest</vt:lpstr>
      <vt:lpstr>A125237494K</vt:lpstr>
      <vt:lpstr>A125237494K_Data</vt:lpstr>
      <vt:lpstr>A125237494K_Latest</vt:lpstr>
      <vt:lpstr>A125237498V</vt:lpstr>
      <vt:lpstr>A125237498V_Data</vt:lpstr>
      <vt:lpstr>A125237498V_Latest</vt:lpstr>
      <vt:lpstr>A125237502X</vt:lpstr>
      <vt:lpstr>A125237502X_Data</vt:lpstr>
      <vt:lpstr>A125237502X_Latest</vt:lpstr>
      <vt:lpstr>A125237506J</vt:lpstr>
      <vt:lpstr>A125237506J_Data</vt:lpstr>
      <vt:lpstr>A125237506J_Latest</vt:lpstr>
      <vt:lpstr>A125237510X</vt:lpstr>
      <vt:lpstr>A125237510X_Data</vt:lpstr>
      <vt:lpstr>A125237510X_Latest</vt:lpstr>
      <vt:lpstr>A125237514J</vt:lpstr>
      <vt:lpstr>A125237514J_Data</vt:lpstr>
      <vt:lpstr>A125237514J_Latest</vt:lpstr>
      <vt:lpstr>A125237518T</vt:lpstr>
      <vt:lpstr>A125237518T_Data</vt:lpstr>
      <vt:lpstr>A125237518T_Latest</vt:lpstr>
      <vt:lpstr>A125237522J</vt:lpstr>
      <vt:lpstr>A125237522J_Data</vt:lpstr>
      <vt:lpstr>A125237522J_Latest</vt:lpstr>
      <vt:lpstr>A125237526T</vt:lpstr>
      <vt:lpstr>A125237526T_Data</vt:lpstr>
      <vt:lpstr>A125237526T_Latest</vt:lpstr>
      <vt:lpstr>A125237530J</vt:lpstr>
      <vt:lpstr>A125237530J_Data</vt:lpstr>
      <vt:lpstr>A125237530J_Latest</vt:lpstr>
      <vt:lpstr>A125237534T</vt:lpstr>
      <vt:lpstr>A125237534T_Data</vt:lpstr>
      <vt:lpstr>A125237534T_Latest</vt:lpstr>
      <vt:lpstr>A125237538A</vt:lpstr>
      <vt:lpstr>A125237538A_Data</vt:lpstr>
      <vt:lpstr>A125237538A_Latest</vt:lpstr>
      <vt:lpstr>A125237542T</vt:lpstr>
      <vt:lpstr>A125237542T_Data</vt:lpstr>
      <vt:lpstr>A125237542T_Latest</vt:lpstr>
      <vt:lpstr>A125237546A</vt:lpstr>
      <vt:lpstr>A125237546A_Data</vt:lpstr>
      <vt:lpstr>A125237546A_Latest</vt:lpstr>
      <vt:lpstr>A125237550T</vt:lpstr>
      <vt:lpstr>A125237550T_Data</vt:lpstr>
      <vt:lpstr>A125237550T_Latest</vt:lpstr>
      <vt:lpstr>A125237554A</vt:lpstr>
      <vt:lpstr>A125237554A_Data</vt:lpstr>
      <vt:lpstr>A125237554A_Latest</vt:lpstr>
      <vt:lpstr>A125237558K</vt:lpstr>
      <vt:lpstr>A125237558K_Data</vt:lpstr>
      <vt:lpstr>A125237558K_Latest</vt:lpstr>
      <vt:lpstr>A125237562A</vt:lpstr>
      <vt:lpstr>A125237562A_Data</vt:lpstr>
      <vt:lpstr>A125237562A_Latest</vt:lpstr>
      <vt:lpstr>A125237566K</vt:lpstr>
      <vt:lpstr>A125237566K_Data</vt:lpstr>
      <vt:lpstr>A125237566K_Latest</vt:lpstr>
      <vt:lpstr>A125237570A</vt:lpstr>
      <vt:lpstr>A125237570A_Data</vt:lpstr>
      <vt:lpstr>A125237570A_Latest</vt:lpstr>
      <vt:lpstr>A125237574K</vt:lpstr>
      <vt:lpstr>A125237574K_Data</vt:lpstr>
      <vt:lpstr>A125237574K_Latest</vt:lpstr>
      <vt:lpstr>A125237578V</vt:lpstr>
      <vt:lpstr>A125237578V_Data</vt:lpstr>
      <vt:lpstr>A125237578V_Latest</vt:lpstr>
      <vt:lpstr>A125237582K</vt:lpstr>
      <vt:lpstr>A125237582K_Data</vt:lpstr>
      <vt:lpstr>A125237582K_Latest</vt:lpstr>
      <vt:lpstr>A125237586V</vt:lpstr>
      <vt:lpstr>A125237586V_Data</vt:lpstr>
      <vt:lpstr>A125237586V_Latest</vt:lpstr>
      <vt:lpstr>A125237590K</vt:lpstr>
      <vt:lpstr>A125237590K_Data</vt:lpstr>
      <vt:lpstr>A125237590K_Latest</vt:lpstr>
      <vt:lpstr>A125237594V</vt:lpstr>
      <vt:lpstr>A125237594V_Data</vt:lpstr>
      <vt:lpstr>A125237594V_Latest</vt:lpstr>
      <vt:lpstr>A125237598C</vt:lpstr>
      <vt:lpstr>A125237598C_Data</vt:lpstr>
      <vt:lpstr>A125237598C_Latest</vt:lpstr>
      <vt:lpstr>A125237602J</vt:lpstr>
      <vt:lpstr>A125237602J_Data</vt:lpstr>
      <vt:lpstr>A125237602J_Latest</vt:lpstr>
      <vt:lpstr>A125237606T</vt:lpstr>
      <vt:lpstr>A125237606T_Data</vt:lpstr>
      <vt:lpstr>A125237606T_Latest</vt:lpstr>
      <vt:lpstr>A125237610J</vt:lpstr>
      <vt:lpstr>A125237610J_Data</vt:lpstr>
      <vt:lpstr>A125237610J_Latest</vt:lpstr>
      <vt:lpstr>A125237614T</vt:lpstr>
      <vt:lpstr>A125237614T_Data</vt:lpstr>
      <vt:lpstr>A125237614T_Latest</vt:lpstr>
      <vt:lpstr>A125237618A</vt:lpstr>
      <vt:lpstr>A125237618A_Data</vt:lpstr>
      <vt:lpstr>A125237618A_Latest</vt:lpstr>
      <vt:lpstr>A125237622T</vt:lpstr>
      <vt:lpstr>A125237622T_Data</vt:lpstr>
      <vt:lpstr>A125237622T_Latest</vt:lpstr>
      <vt:lpstr>A125237626A</vt:lpstr>
      <vt:lpstr>A125237626A_Data</vt:lpstr>
      <vt:lpstr>A125237626A_Latest</vt:lpstr>
      <vt:lpstr>A125237630T</vt:lpstr>
      <vt:lpstr>A125237630T_Data</vt:lpstr>
      <vt:lpstr>A125237630T_Latest</vt:lpstr>
      <vt:lpstr>A125237634A</vt:lpstr>
      <vt:lpstr>A125237634A_Data</vt:lpstr>
      <vt:lpstr>A125237634A_Latest</vt:lpstr>
      <vt:lpstr>A125237638K</vt:lpstr>
      <vt:lpstr>A125237638K_Data</vt:lpstr>
      <vt:lpstr>A125237638K_Latest</vt:lpstr>
      <vt:lpstr>A125237642A</vt:lpstr>
      <vt:lpstr>A125237642A_Data</vt:lpstr>
      <vt:lpstr>A125237642A_Latest</vt:lpstr>
      <vt:lpstr>A125237646K</vt:lpstr>
      <vt:lpstr>A125237646K_Data</vt:lpstr>
      <vt:lpstr>A125237646K_Latest</vt:lpstr>
      <vt:lpstr>A125237650A</vt:lpstr>
      <vt:lpstr>A125237650A_Data</vt:lpstr>
      <vt:lpstr>A125237650A_Latest</vt:lpstr>
      <vt:lpstr>A125237654K</vt:lpstr>
      <vt:lpstr>A125237654K_Data</vt:lpstr>
      <vt:lpstr>A125237654K_Latest</vt:lpstr>
      <vt:lpstr>A125237658V</vt:lpstr>
      <vt:lpstr>A125237658V_Data</vt:lpstr>
      <vt:lpstr>A125237658V_Latest</vt:lpstr>
      <vt:lpstr>A125238014F</vt:lpstr>
      <vt:lpstr>A125238014F_Data</vt:lpstr>
      <vt:lpstr>A125238014F_Latest</vt:lpstr>
      <vt:lpstr>A125238018R</vt:lpstr>
      <vt:lpstr>A125238018R_Data</vt:lpstr>
      <vt:lpstr>A125238018R_Latest</vt:lpstr>
      <vt:lpstr>A125238022F</vt:lpstr>
      <vt:lpstr>A125238022F_Data</vt:lpstr>
      <vt:lpstr>A125238022F_Latest</vt:lpstr>
      <vt:lpstr>A125238026R</vt:lpstr>
      <vt:lpstr>A125238026R_Data</vt:lpstr>
      <vt:lpstr>A125238026R_Latest</vt:lpstr>
      <vt:lpstr>A125238030F</vt:lpstr>
      <vt:lpstr>A125238030F_Data</vt:lpstr>
      <vt:lpstr>A125238030F_Latest</vt:lpstr>
      <vt:lpstr>A125238034R</vt:lpstr>
      <vt:lpstr>A125238034R_Data</vt:lpstr>
      <vt:lpstr>A125238034R_Latest</vt:lpstr>
      <vt:lpstr>A125238038X</vt:lpstr>
      <vt:lpstr>A125238038X_Data</vt:lpstr>
      <vt:lpstr>A125238038X_Latest</vt:lpstr>
      <vt:lpstr>A125238042R</vt:lpstr>
      <vt:lpstr>A125238042R_Data</vt:lpstr>
      <vt:lpstr>A125238042R_Latest</vt:lpstr>
      <vt:lpstr>A125238046X</vt:lpstr>
      <vt:lpstr>A125238046X_Data</vt:lpstr>
      <vt:lpstr>A125238046X_Latest</vt:lpstr>
      <vt:lpstr>A125238050R</vt:lpstr>
      <vt:lpstr>A125238050R_Data</vt:lpstr>
      <vt:lpstr>A125238050R_Latest</vt:lpstr>
      <vt:lpstr>A125238054X</vt:lpstr>
      <vt:lpstr>A125238054X_Data</vt:lpstr>
      <vt:lpstr>A125238054X_Latest</vt:lpstr>
      <vt:lpstr>A125238410J</vt:lpstr>
      <vt:lpstr>A125238410J_Data</vt:lpstr>
      <vt:lpstr>A125238410J_Latest</vt:lpstr>
      <vt:lpstr>A125238414T</vt:lpstr>
      <vt:lpstr>A125238414T_Data</vt:lpstr>
      <vt:lpstr>A125238414T_Latest</vt:lpstr>
      <vt:lpstr>A125238418A</vt:lpstr>
      <vt:lpstr>A125238418A_Data</vt:lpstr>
      <vt:lpstr>A125238418A_Latest</vt:lpstr>
      <vt:lpstr>A125238422T</vt:lpstr>
      <vt:lpstr>A125238422T_Data</vt:lpstr>
      <vt:lpstr>A125238422T_Latest</vt:lpstr>
      <vt:lpstr>A125238426A</vt:lpstr>
      <vt:lpstr>A125238426A_Data</vt:lpstr>
      <vt:lpstr>A125238426A_Latest</vt:lpstr>
      <vt:lpstr>A125238430T</vt:lpstr>
      <vt:lpstr>A125238430T_Data</vt:lpstr>
      <vt:lpstr>A125238430T_Latest</vt:lpstr>
      <vt:lpstr>A125238434A</vt:lpstr>
      <vt:lpstr>A125238434A_Data</vt:lpstr>
      <vt:lpstr>A125238434A_Latest</vt:lpstr>
      <vt:lpstr>A125238438K</vt:lpstr>
      <vt:lpstr>A125238438K_Data</vt:lpstr>
      <vt:lpstr>A125238438K_Latest</vt:lpstr>
      <vt:lpstr>A125238442A</vt:lpstr>
      <vt:lpstr>A125238442A_Data</vt:lpstr>
      <vt:lpstr>A125238442A_Latest</vt:lpstr>
      <vt:lpstr>A125238446K</vt:lpstr>
      <vt:lpstr>A125238446K_Data</vt:lpstr>
      <vt:lpstr>A125238446K_Latest</vt:lpstr>
      <vt:lpstr>A125238450A</vt:lpstr>
      <vt:lpstr>A125238450A_Data</vt:lpstr>
      <vt:lpstr>A125238450A_Latest</vt:lpstr>
      <vt:lpstr>A125238806C</vt:lpstr>
      <vt:lpstr>A125238806C_Data</vt:lpstr>
      <vt:lpstr>A125238806C_Latest</vt:lpstr>
      <vt:lpstr>A125238810V</vt:lpstr>
      <vt:lpstr>A125238810V_Data</vt:lpstr>
      <vt:lpstr>A125238810V_Latest</vt:lpstr>
      <vt:lpstr>A125238814C</vt:lpstr>
      <vt:lpstr>A125238814C_Data</vt:lpstr>
      <vt:lpstr>A125238814C_Latest</vt:lpstr>
      <vt:lpstr>A125238818L</vt:lpstr>
      <vt:lpstr>A125238818L_Data</vt:lpstr>
      <vt:lpstr>A125238818L_Latest</vt:lpstr>
      <vt:lpstr>A125238822C</vt:lpstr>
      <vt:lpstr>A125238822C_Data</vt:lpstr>
      <vt:lpstr>A125238822C_Latest</vt:lpstr>
      <vt:lpstr>A125238826L</vt:lpstr>
      <vt:lpstr>A125238826L_Data</vt:lpstr>
      <vt:lpstr>A125238826L_Latest</vt:lpstr>
      <vt:lpstr>A125238830C</vt:lpstr>
      <vt:lpstr>A125238830C_Data</vt:lpstr>
      <vt:lpstr>A125238830C_Latest</vt:lpstr>
      <vt:lpstr>A125238834L</vt:lpstr>
      <vt:lpstr>A125238834L_Data</vt:lpstr>
      <vt:lpstr>A125238834L_Latest</vt:lpstr>
      <vt:lpstr>A125238838W</vt:lpstr>
      <vt:lpstr>A125238838W_Data</vt:lpstr>
      <vt:lpstr>A125238838W_Latest</vt:lpstr>
      <vt:lpstr>A125238842L</vt:lpstr>
      <vt:lpstr>A125238842L_Data</vt:lpstr>
      <vt:lpstr>A125238842L_Latest</vt:lpstr>
      <vt:lpstr>A125238846W</vt:lpstr>
      <vt:lpstr>A125238846W_Data</vt:lpstr>
      <vt:lpstr>A125238846W_Latest</vt:lpstr>
      <vt:lpstr>A125239202J</vt:lpstr>
      <vt:lpstr>A125239202J_Data</vt:lpstr>
      <vt:lpstr>A125239202J_Latest</vt:lpstr>
      <vt:lpstr>A125239206T</vt:lpstr>
      <vt:lpstr>A125239206T_Data</vt:lpstr>
      <vt:lpstr>A125239206T_Latest</vt:lpstr>
      <vt:lpstr>A125239210J</vt:lpstr>
      <vt:lpstr>A125239210J_Data</vt:lpstr>
      <vt:lpstr>A125239210J_Latest</vt:lpstr>
      <vt:lpstr>A125239214T</vt:lpstr>
      <vt:lpstr>A125239214T_Data</vt:lpstr>
      <vt:lpstr>A125239214T_Latest</vt:lpstr>
      <vt:lpstr>A125239218A</vt:lpstr>
      <vt:lpstr>A125239218A_Data</vt:lpstr>
      <vt:lpstr>A125239218A_Latest</vt:lpstr>
      <vt:lpstr>A125239222T</vt:lpstr>
      <vt:lpstr>A125239222T_Data</vt:lpstr>
      <vt:lpstr>A125239222T_Latest</vt:lpstr>
      <vt:lpstr>A125239226A</vt:lpstr>
      <vt:lpstr>A125239226A_Data</vt:lpstr>
      <vt:lpstr>A125239226A_Latest</vt:lpstr>
      <vt:lpstr>A125239230T</vt:lpstr>
      <vt:lpstr>A125239230T_Data</vt:lpstr>
      <vt:lpstr>A125239230T_Latest</vt:lpstr>
      <vt:lpstr>A125239234A</vt:lpstr>
      <vt:lpstr>A125239234A_Data</vt:lpstr>
      <vt:lpstr>A125239234A_Latest</vt:lpstr>
      <vt:lpstr>A125239238K</vt:lpstr>
      <vt:lpstr>A125239238K_Data</vt:lpstr>
      <vt:lpstr>A125239238K_Latest</vt:lpstr>
      <vt:lpstr>A125239242A</vt:lpstr>
      <vt:lpstr>A125239242A_Data</vt:lpstr>
      <vt:lpstr>A125239242A_Latest</vt:lpstr>
      <vt:lpstr>A125239598R</vt:lpstr>
      <vt:lpstr>A125239598R_Data</vt:lpstr>
      <vt:lpstr>A125239598R_Latest</vt:lpstr>
      <vt:lpstr>A125239602V</vt:lpstr>
      <vt:lpstr>A125239602V_Data</vt:lpstr>
      <vt:lpstr>A125239602V_Latest</vt:lpstr>
      <vt:lpstr>A125239606C</vt:lpstr>
      <vt:lpstr>A125239606C_Data</vt:lpstr>
      <vt:lpstr>A125239606C_Latest</vt:lpstr>
      <vt:lpstr>A125239610V</vt:lpstr>
      <vt:lpstr>A125239610V_Data</vt:lpstr>
      <vt:lpstr>A125239610V_Latest</vt:lpstr>
      <vt:lpstr>A125239614C</vt:lpstr>
      <vt:lpstr>A125239614C_Data</vt:lpstr>
      <vt:lpstr>A125239614C_Latest</vt:lpstr>
      <vt:lpstr>A125239618L</vt:lpstr>
      <vt:lpstr>A125239618L_Data</vt:lpstr>
      <vt:lpstr>A125239618L_Latest</vt:lpstr>
      <vt:lpstr>A125239622C</vt:lpstr>
      <vt:lpstr>A125239622C_Data</vt:lpstr>
      <vt:lpstr>A125239622C_Latest</vt:lpstr>
      <vt:lpstr>A125239626L</vt:lpstr>
      <vt:lpstr>A125239626L_Data</vt:lpstr>
      <vt:lpstr>A125239626L_Latest</vt:lpstr>
      <vt:lpstr>A125239630C</vt:lpstr>
      <vt:lpstr>A125239630C_Data</vt:lpstr>
      <vt:lpstr>A125239630C_Latest</vt:lpstr>
      <vt:lpstr>A125239634L</vt:lpstr>
      <vt:lpstr>A125239634L_Data</vt:lpstr>
      <vt:lpstr>A125239634L_Latest</vt:lpstr>
      <vt:lpstr>A125239638W</vt:lpstr>
      <vt:lpstr>A125239638W_Data</vt:lpstr>
      <vt:lpstr>A125239638W_Latest</vt:lpstr>
      <vt:lpstr>A125239642L</vt:lpstr>
      <vt:lpstr>A125239642L_Data</vt:lpstr>
      <vt:lpstr>A125239642L_Latest</vt:lpstr>
      <vt:lpstr>A125239646W</vt:lpstr>
      <vt:lpstr>A125239646W_Data</vt:lpstr>
      <vt:lpstr>A125239646W_Latest</vt:lpstr>
      <vt:lpstr>A125239650L</vt:lpstr>
      <vt:lpstr>A125239650L_Data</vt:lpstr>
      <vt:lpstr>A125239650L_Latest</vt:lpstr>
      <vt:lpstr>A125239654W</vt:lpstr>
      <vt:lpstr>A125239654W_Data</vt:lpstr>
      <vt:lpstr>A125239654W_Latest</vt:lpstr>
      <vt:lpstr>A125239658F</vt:lpstr>
      <vt:lpstr>A125239658F_Data</vt:lpstr>
      <vt:lpstr>A125239658F_Latest</vt:lpstr>
      <vt:lpstr>A125239662W</vt:lpstr>
      <vt:lpstr>A125239662W_Data</vt:lpstr>
      <vt:lpstr>A125239662W_Latest</vt:lpstr>
      <vt:lpstr>A125239666F</vt:lpstr>
      <vt:lpstr>A125239666F_Data</vt:lpstr>
      <vt:lpstr>A125239666F_Latest</vt:lpstr>
      <vt:lpstr>A125239670W</vt:lpstr>
      <vt:lpstr>A125239670W_Data</vt:lpstr>
      <vt:lpstr>A125239670W_Latest</vt:lpstr>
      <vt:lpstr>A125239674F</vt:lpstr>
      <vt:lpstr>A125239674F_Data</vt:lpstr>
      <vt:lpstr>A125239674F_Latest</vt:lpstr>
      <vt:lpstr>A125239678R</vt:lpstr>
      <vt:lpstr>A125239678R_Data</vt:lpstr>
      <vt:lpstr>A125239678R_Latest</vt:lpstr>
      <vt:lpstr>A125239682F</vt:lpstr>
      <vt:lpstr>A125239682F_Data</vt:lpstr>
      <vt:lpstr>A125239682F_Latest</vt:lpstr>
      <vt:lpstr>A125239686R</vt:lpstr>
      <vt:lpstr>A125239686R_Data</vt:lpstr>
      <vt:lpstr>A125239686R_Latest</vt:lpstr>
      <vt:lpstr>A125239690F</vt:lpstr>
      <vt:lpstr>A125239690F_Data</vt:lpstr>
      <vt:lpstr>A125239690F_Latest</vt:lpstr>
      <vt:lpstr>A125239694R</vt:lpstr>
      <vt:lpstr>A125239694R_Data</vt:lpstr>
      <vt:lpstr>A125239694R_Latest</vt:lpstr>
      <vt:lpstr>A125239698X</vt:lpstr>
      <vt:lpstr>A125239698X_Data</vt:lpstr>
      <vt:lpstr>A125239698X_Latest</vt:lpstr>
      <vt:lpstr>A125239702C</vt:lpstr>
      <vt:lpstr>A125239702C_Data</vt:lpstr>
      <vt:lpstr>A125239702C_Latest</vt:lpstr>
      <vt:lpstr>A125239706L</vt:lpstr>
      <vt:lpstr>A125239706L_Data</vt:lpstr>
      <vt:lpstr>A125239706L_Latest</vt:lpstr>
      <vt:lpstr>A125239710C</vt:lpstr>
      <vt:lpstr>A125239710C_Data</vt:lpstr>
      <vt:lpstr>A125239710C_Latest</vt:lpstr>
      <vt:lpstr>A125239714L</vt:lpstr>
      <vt:lpstr>A125239714L_Data</vt:lpstr>
      <vt:lpstr>A125239714L_Latest</vt:lpstr>
      <vt:lpstr>A125239718W</vt:lpstr>
      <vt:lpstr>A125239718W_Data</vt:lpstr>
      <vt:lpstr>A125239718W_Latest</vt:lpstr>
      <vt:lpstr>A125239722L</vt:lpstr>
      <vt:lpstr>A125239722L_Data</vt:lpstr>
      <vt:lpstr>A125239722L_Latest</vt:lpstr>
      <vt:lpstr>A125239726W</vt:lpstr>
      <vt:lpstr>A125239726W_Data</vt:lpstr>
      <vt:lpstr>A125239726W_Latest</vt:lpstr>
      <vt:lpstr>A125239730L</vt:lpstr>
      <vt:lpstr>A125239730L_Data</vt:lpstr>
      <vt:lpstr>A125239730L_Latest</vt:lpstr>
      <vt:lpstr>A125239734W</vt:lpstr>
      <vt:lpstr>A125239734W_Data</vt:lpstr>
      <vt:lpstr>A125239734W_Latest</vt:lpstr>
      <vt:lpstr>A125239738F</vt:lpstr>
      <vt:lpstr>A125239738F_Data</vt:lpstr>
      <vt:lpstr>A125239738F_Latest</vt:lpstr>
      <vt:lpstr>A125239742W</vt:lpstr>
      <vt:lpstr>A125239742W_Data</vt:lpstr>
      <vt:lpstr>A125239742W_Latest</vt:lpstr>
      <vt:lpstr>A125239746F</vt:lpstr>
      <vt:lpstr>A125239746F_Data</vt:lpstr>
      <vt:lpstr>A125239746F_Latest</vt:lpstr>
      <vt:lpstr>A125239750W</vt:lpstr>
      <vt:lpstr>A125239750W_Data</vt:lpstr>
      <vt:lpstr>A125239750W_Latest</vt:lpstr>
      <vt:lpstr>A125239754F</vt:lpstr>
      <vt:lpstr>A125239754F_Data</vt:lpstr>
      <vt:lpstr>A125239754F_Latest</vt:lpstr>
      <vt:lpstr>A125239758R</vt:lpstr>
      <vt:lpstr>A125239758R_Data</vt:lpstr>
      <vt:lpstr>A125239758R_Latest</vt:lpstr>
      <vt:lpstr>A125239762F</vt:lpstr>
      <vt:lpstr>A125239762F_Data</vt:lpstr>
      <vt:lpstr>A125239762F_Latest</vt:lpstr>
      <vt:lpstr>A125239766R</vt:lpstr>
      <vt:lpstr>A125239766R_Data</vt:lpstr>
      <vt:lpstr>A125239766R_Latest</vt:lpstr>
      <vt:lpstr>A125239770F</vt:lpstr>
      <vt:lpstr>A125239770F_Data</vt:lpstr>
      <vt:lpstr>A125239770F_Latest</vt:lpstr>
      <vt:lpstr>A125239774R</vt:lpstr>
      <vt:lpstr>A125239774R_Data</vt:lpstr>
      <vt:lpstr>A125239774R_Latest</vt:lpstr>
      <vt:lpstr>A125239778X</vt:lpstr>
      <vt:lpstr>A125239778X_Data</vt:lpstr>
      <vt:lpstr>A125239778X_Latest</vt:lpstr>
      <vt:lpstr>A125239782R</vt:lpstr>
      <vt:lpstr>A125239782R_Data</vt:lpstr>
      <vt:lpstr>A125239782R_Latest</vt:lpstr>
      <vt:lpstr>A125239786X</vt:lpstr>
      <vt:lpstr>A125239786X_Data</vt:lpstr>
      <vt:lpstr>A125239786X_Latest</vt:lpstr>
      <vt:lpstr>A125239790R</vt:lpstr>
      <vt:lpstr>A125239790R_Data</vt:lpstr>
      <vt:lpstr>A125239790R_Latest</vt:lpstr>
      <vt:lpstr>A125239794X</vt:lpstr>
      <vt:lpstr>A125239794X_Data</vt:lpstr>
      <vt:lpstr>A125239794X_Latest</vt:lpstr>
      <vt:lpstr>A125239798J</vt:lpstr>
      <vt:lpstr>A125239798J_Data</vt:lpstr>
      <vt:lpstr>A125239798J_Latest</vt:lpstr>
      <vt:lpstr>A125239802L</vt:lpstr>
      <vt:lpstr>A125239802L_Data</vt:lpstr>
      <vt:lpstr>A125239802L_Latest</vt:lpstr>
      <vt:lpstr>A125239806W</vt:lpstr>
      <vt:lpstr>A125239806W_Data</vt:lpstr>
      <vt:lpstr>A125239806W_Latest</vt:lpstr>
      <vt:lpstr>A125239810L</vt:lpstr>
      <vt:lpstr>A125239810L_Data</vt:lpstr>
      <vt:lpstr>A125239810L_Latest</vt:lpstr>
      <vt:lpstr>A125239814W</vt:lpstr>
      <vt:lpstr>A125239814W_Data</vt:lpstr>
      <vt:lpstr>A125239814W_Latest</vt:lpstr>
      <vt:lpstr>A125239818F</vt:lpstr>
      <vt:lpstr>A125239818F_Data</vt:lpstr>
      <vt:lpstr>A125239818F_Latest</vt:lpstr>
      <vt:lpstr>A125239822W</vt:lpstr>
      <vt:lpstr>A125239822W_Data</vt:lpstr>
      <vt:lpstr>A125239822W_Latest</vt:lpstr>
      <vt:lpstr>A125239826F</vt:lpstr>
      <vt:lpstr>A125239826F_Data</vt:lpstr>
      <vt:lpstr>A125239826F_Latest</vt:lpstr>
      <vt:lpstr>A125239830W</vt:lpstr>
      <vt:lpstr>A125239830W_Data</vt:lpstr>
      <vt:lpstr>A125239830W_Latest</vt:lpstr>
      <vt:lpstr>A125239834F</vt:lpstr>
      <vt:lpstr>A125239834F_Data</vt:lpstr>
      <vt:lpstr>A125239834F_Latest</vt:lpstr>
      <vt:lpstr>A125239838R</vt:lpstr>
      <vt:lpstr>A125239838R_Data</vt:lpstr>
      <vt:lpstr>A125239838R_Latest</vt:lpstr>
      <vt:lpstr>A125239842F</vt:lpstr>
      <vt:lpstr>A125239842F_Data</vt:lpstr>
      <vt:lpstr>A125239842F_Latest</vt:lpstr>
      <vt:lpstr>A125239846R</vt:lpstr>
      <vt:lpstr>A125239846R_Data</vt:lpstr>
      <vt:lpstr>A125239846R_Latest</vt:lpstr>
      <vt:lpstr>A125239850F</vt:lpstr>
      <vt:lpstr>A125239850F_Data</vt:lpstr>
      <vt:lpstr>A125239850F_Latest</vt:lpstr>
      <vt:lpstr>A125239854R</vt:lpstr>
      <vt:lpstr>A125239854R_Data</vt:lpstr>
      <vt:lpstr>A125239854R_Latest</vt:lpstr>
      <vt:lpstr>A125239858X</vt:lpstr>
      <vt:lpstr>A125239858X_Data</vt:lpstr>
      <vt:lpstr>A125239858X_Latest</vt:lpstr>
      <vt:lpstr>A125239862R</vt:lpstr>
      <vt:lpstr>A125239862R_Data</vt:lpstr>
      <vt:lpstr>A125239862R_Latest</vt:lpstr>
      <vt:lpstr>A125239866X</vt:lpstr>
      <vt:lpstr>A125239866X_Data</vt:lpstr>
      <vt:lpstr>A125239866X_Latest</vt:lpstr>
      <vt:lpstr>A125239870R</vt:lpstr>
      <vt:lpstr>A125239870R_Data</vt:lpstr>
      <vt:lpstr>A125239870R_Latest</vt:lpstr>
      <vt:lpstr>A125239874X</vt:lpstr>
      <vt:lpstr>A125239874X_Data</vt:lpstr>
      <vt:lpstr>A125239874X_Latest</vt:lpstr>
      <vt:lpstr>A125239878J</vt:lpstr>
      <vt:lpstr>A125239878J_Data</vt:lpstr>
      <vt:lpstr>A125239878J_Latest</vt:lpstr>
      <vt:lpstr>A125239882X</vt:lpstr>
      <vt:lpstr>A125239882X_Data</vt:lpstr>
      <vt:lpstr>A125239882X_Latest</vt:lpstr>
      <vt:lpstr>A125239886J</vt:lpstr>
      <vt:lpstr>A125239886J_Data</vt:lpstr>
      <vt:lpstr>A125239886J_Latest</vt:lpstr>
      <vt:lpstr>A125239890X</vt:lpstr>
      <vt:lpstr>A125239890X_Data</vt:lpstr>
      <vt:lpstr>A125239890X_Latest</vt:lpstr>
      <vt:lpstr>A125239894J</vt:lpstr>
      <vt:lpstr>A125239894J_Data</vt:lpstr>
      <vt:lpstr>A125239894J_Latest</vt:lpstr>
      <vt:lpstr>A125239898T</vt:lpstr>
      <vt:lpstr>A125239898T_Data</vt:lpstr>
      <vt:lpstr>A125239898T_Latest</vt:lpstr>
      <vt:lpstr>A125239902W</vt:lpstr>
      <vt:lpstr>A125239902W_Data</vt:lpstr>
      <vt:lpstr>A125239902W_Latest</vt:lpstr>
      <vt:lpstr>A125239906F</vt:lpstr>
      <vt:lpstr>A125239906F_Data</vt:lpstr>
      <vt:lpstr>A125239906F_Latest</vt:lpstr>
      <vt:lpstr>A125239910W</vt:lpstr>
      <vt:lpstr>A125239910W_Data</vt:lpstr>
      <vt:lpstr>A125239910W_Latest</vt:lpstr>
      <vt:lpstr>A125239914F</vt:lpstr>
      <vt:lpstr>A125239914F_Data</vt:lpstr>
      <vt:lpstr>A125239914F_Latest</vt:lpstr>
      <vt:lpstr>A125239918R</vt:lpstr>
      <vt:lpstr>A125239918R_Data</vt:lpstr>
      <vt:lpstr>A125239918R_Latest</vt:lpstr>
      <vt:lpstr>A125239922F</vt:lpstr>
      <vt:lpstr>A125239922F_Data</vt:lpstr>
      <vt:lpstr>A125239922F_Latest</vt:lpstr>
      <vt:lpstr>A125239926R</vt:lpstr>
      <vt:lpstr>A125239926R_Data</vt:lpstr>
      <vt:lpstr>A125239926R_Latest</vt:lpstr>
      <vt:lpstr>A125239930F</vt:lpstr>
      <vt:lpstr>A125239930F_Data</vt:lpstr>
      <vt:lpstr>A125239930F_Latest</vt:lpstr>
      <vt:lpstr>A125239934R</vt:lpstr>
      <vt:lpstr>A125239934R_Data</vt:lpstr>
      <vt:lpstr>A125239934R_Latest</vt:lpstr>
      <vt:lpstr>A125239938X</vt:lpstr>
      <vt:lpstr>A125239938X_Data</vt:lpstr>
      <vt:lpstr>A125239938X_Latest</vt:lpstr>
      <vt:lpstr>A125239942R</vt:lpstr>
      <vt:lpstr>A125239942R_Data</vt:lpstr>
      <vt:lpstr>A125239942R_Latest</vt:lpstr>
      <vt:lpstr>A125239946X</vt:lpstr>
      <vt:lpstr>A125239946X_Data</vt:lpstr>
      <vt:lpstr>A125239946X_Latest</vt:lpstr>
      <vt:lpstr>A125239950R</vt:lpstr>
      <vt:lpstr>A125239950R_Data</vt:lpstr>
      <vt:lpstr>A125239950R_Latest</vt:lpstr>
      <vt:lpstr>A125239954X</vt:lpstr>
      <vt:lpstr>A125239954X_Data</vt:lpstr>
      <vt:lpstr>A125239954X_Latest</vt:lpstr>
      <vt:lpstr>A125239958J</vt:lpstr>
      <vt:lpstr>A125239958J_Data</vt:lpstr>
      <vt:lpstr>A125239958J_Latest</vt:lpstr>
      <vt:lpstr>A125239962X</vt:lpstr>
      <vt:lpstr>A125239962X_Data</vt:lpstr>
      <vt:lpstr>A125239962X_Latest</vt:lpstr>
      <vt:lpstr>A125239966J</vt:lpstr>
      <vt:lpstr>A125239966J_Data</vt:lpstr>
      <vt:lpstr>A125239966J_Latest</vt:lpstr>
      <vt:lpstr>A125239970X</vt:lpstr>
      <vt:lpstr>A125239970X_Data</vt:lpstr>
      <vt:lpstr>A125239970X_Latest</vt:lpstr>
      <vt:lpstr>A125239974J</vt:lpstr>
      <vt:lpstr>A125239974J_Data</vt:lpstr>
      <vt:lpstr>A125239974J_Latest</vt:lpstr>
      <vt:lpstr>A125239978T</vt:lpstr>
      <vt:lpstr>A125239978T_Data</vt:lpstr>
      <vt:lpstr>A125239978T_Latest</vt:lpstr>
      <vt:lpstr>A125239982J</vt:lpstr>
      <vt:lpstr>A125239982J_Data</vt:lpstr>
      <vt:lpstr>A125239982J_Latest</vt:lpstr>
      <vt:lpstr>A125239986T</vt:lpstr>
      <vt:lpstr>A125239986T_Data</vt:lpstr>
      <vt:lpstr>A125239986T_Latest</vt:lpstr>
      <vt:lpstr>A125239990J</vt:lpstr>
      <vt:lpstr>A125239990J_Data</vt:lpstr>
      <vt:lpstr>A125239990J_Latest</vt:lpstr>
      <vt:lpstr>A125239994T</vt:lpstr>
      <vt:lpstr>A125239994T_Data</vt:lpstr>
      <vt:lpstr>A125239994T_Latest</vt:lpstr>
      <vt:lpstr>A125239998A</vt:lpstr>
      <vt:lpstr>A125239998A_Data</vt:lpstr>
      <vt:lpstr>A125239998A_Latest</vt:lpstr>
      <vt:lpstr>A125240002L</vt:lpstr>
      <vt:lpstr>A125240002L_Data</vt:lpstr>
      <vt:lpstr>A125240002L_Latest</vt:lpstr>
      <vt:lpstr>A125240006W</vt:lpstr>
      <vt:lpstr>A125240006W_Data</vt:lpstr>
      <vt:lpstr>A125240006W_Latest</vt:lpstr>
      <vt:lpstr>A125240010L</vt:lpstr>
      <vt:lpstr>A125240010L_Data</vt:lpstr>
      <vt:lpstr>A125240010L_Latest</vt:lpstr>
      <vt:lpstr>A125240014W</vt:lpstr>
      <vt:lpstr>A125240014W_Data</vt:lpstr>
      <vt:lpstr>A125240014W_Latest</vt:lpstr>
      <vt:lpstr>A125240018F</vt:lpstr>
      <vt:lpstr>A125240018F_Data</vt:lpstr>
      <vt:lpstr>A125240018F_Latest</vt:lpstr>
      <vt:lpstr>A125240022W</vt:lpstr>
      <vt:lpstr>A125240022W_Data</vt:lpstr>
      <vt:lpstr>A125240022W_Latest</vt:lpstr>
      <vt:lpstr>A125240026F</vt:lpstr>
      <vt:lpstr>A125240026F_Data</vt:lpstr>
      <vt:lpstr>A125240026F_Latest</vt:lpstr>
      <vt:lpstr>A125240030W</vt:lpstr>
      <vt:lpstr>A125240030W_Data</vt:lpstr>
      <vt:lpstr>A125240030W_Latest</vt:lpstr>
      <vt:lpstr>A125240034F</vt:lpstr>
      <vt:lpstr>A125240034F_Data</vt:lpstr>
      <vt:lpstr>A125240034F_Latest</vt:lpstr>
      <vt:lpstr>A125240390A</vt:lpstr>
      <vt:lpstr>A125240390A_Data</vt:lpstr>
      <vt:lpstr>A125240390A_Latest</vt:lpstr>
      <vt:lpstr>A125240394K</vt:lpstr>
      <vt:lpstr>A125240394K_Data</vt:lpstr>
      <vt:lpstr>A125240394K_Latest</vt:lpstr>
      <vt:lpstr>A125240398V</vt:lpstr>
      <vt:lpstr>A125240398V_Data</vt:lpstr>
      <vt:lpstr>A125240398V_Latest</vt:lpstr>
      <vt:lpstr>A125240402X</vt:lpstr>
      <vt:lpstr>A125240402X_Data</vt:lpstr>
      <vt:lpstr>A125240402X_Latest</vt:lpstr>
      <vt:lpstr>A125240406J</vt:lpstr>
      <vt:lpstr>A125240406J_Data</vt:lpstr>
      <vt:lpstr>A125240406J_Latest</vt:lpstr>
      <vt:lpstr>A125240410X</vt:lpstr>
      <vt:lpstr>A125240410X_Data</vt:lpstr>
      <vt:lpstr>A125240410X_Latest</vt:lpstr>
      <vt:lpstr>A125240414J</vt:lpstr>
      <vt:lpstr>A125240414J_Data</vt:lpstr>
      <vt:lpstr>A125240414J_Latest</vt:lpstr>
      <vt:lpstr>A125240418T</vt:lpstr>
      <vt:lpstr>A125240418T_Data</vt:lpstr>
      <vt:lpstr>A125240418T_Latest</vt:lpstr>
      <vt:lpstr>A125240422J</vt:lpstr>
      <vt:lpstr>A125240422J_Data</vt:lpstr>
      <vt:lpstr>A125240422J_Latest</vt:lpstr>
      <vt:lpstr>A125240426T</vt:lpstr>
      <vt:lpstr>A125240426T_Data</vt:lpstr>
      <vt:lpstr>A125240426T_Latest</vt:lpstr>
      <vt:lpstr>A125240430J</vt:lpstr>
      <vt:lpstr>A125240430J_Data</vt:lpstr>
      <vt:lpstr>A125240430J_Latest</vt:lpstr>
      <vt:lpstr>A125240786W</vt:lpstr>
      <vt:lpstr>A125240786W_Data</vt:lpstr>
      <vt:lpstr>A125240786W_Latest</vt:lpstr>
      <vt:lpstr>A125240790L</vt:lpstr>
      <vt:lpstr>A125240790L_Data</vt:lpstr>
      <vt:lpstr>A125240790L_Latest</vt:lpstr>
      <vt:lpstr>A125240794W</vt:lpstr>
      <vt:lpstr>A125240794W_Data</vt:lpstr>
      <vt:lpstr>A125240794W_Latest</vt:lpstr>
      <vt:lpstr>A125240798F</vt:lpstr>
      <vt:lpstr>A125240798F_Data</vt:lpstr>
      <vt:lpstr>A125240798F_Latest</vt:lpstr>
      <vt:lpstr>A125240802K</vt:lpstr>
      <vt:lpstr>A125240802K_Data</vt:lpstr>
      <vt:lpstr>A125240802K_Latest</vt:lpstr>
      <vt:lpstr>A125240806V</vt:lpstr>
      <vt:lpstr>A125240806V_Data</vt:lpstr>
      <vt:lpstr>A125240806V_Latest</vt:lpstr>
      <vt:lpstr>A125240810K</vt:lpstr>
      <vt:lpstr>A125240810K_Data</vt:lpstr>
      <vt:lpstr>A125240810K_Latest</vt:lpstr>
      <vt:lpstr>A125240814V</vt:lpstr>
      <vt:lpstr>A125240814V_Data</vt:lpstr>
      <vt:lpstr>A125240814V_Latest</vt:lpstr>
      <vt:lpstr>A125240818C</vt:lpstr>
      <vt:lpstr>A125240818C_Data</vt:lpstr>
      <vt:lpstr>A125240818C_Latest</vt:lpstr>
      <vt:lpstr>A125240822V</vt:lpstr>
      <vt:lpstr>A125240822V_Data</vt:lpstr>
      <vt:lpstr>A125240822V_Latest</vt:lpstr>
      <vt:lpstr>A125240826C</vt:lpstr>
      <vt:lpstr>A125240826C_Data</vt:lpstr>
      <vt:lpstr>A125240826C_Latest</vt:lpstr>
      <vt:lpstr>A125241182A</vt:lpstr>
      <vt:lpstr>A125241182A_Data</vt:lpstr>
      <vt:lpstr>A125241182A_Latest</vt:lpstr>
      <vt:lpstr>A125241186K</vt:lpstr>
      <vt:lpstr>A125241186K_Data</vt:lpstr>
      <vt:lpstr>A125241186K_Latest</vt:lpstr>
      <vt:lpstr>A125241190A</vt:lpstr>
      <vt:lpstr>A125241190A_Data</vt:lpstr>
      <vt:lpstr>A125241190A_Latest</vt:lpstr>
      <vt:lpstr>A125241194K</vt:lpstr>
      <vt:lpstr>A125241194K_Data</vt:lpstr>
      <vt:lpstr>A125241194K_Latest</vt:lpstr>
      <vt:lpstr>A125241198V</vt:lpstr>
      <vt:lpstr>A125241198V_Data</vt:lpstr>
      <vt:lpstr>A125241198V_Latest</vt:lpstr>
      <vt:lpstr>A125241202X</vt:lpstr>
      <vt:lpstr>A125241202X_Data</vt:lpstr>
      <vt:lpstr>A125241202X_Latest</vt:lpstr>
      <vt:lpstr>A125241206J</vt:lpstr>
      <vt:lpstr>A125241206J_Data</vt:lpstr>
      <vt:lpstr>A125241206J_Latest</vt:lpstr>
      <vt:lpstr>A125241210X</vt:lpstr>
      <vt:lpstr>A125241210X_Data</vt:lpstr>
      <vt:lpstr>A125241210X_Latest</vt:lpstr>
      <vt:lpstr>A125241214J</vt:lpstr>
      <vt:lpstr>A125241214J_Data</vt:lpstr>
      <vt:lpstr>A125241214J_Latest</vt:lpstr>
      <vt:lpstr>A125241218T</vt:lpstr>
      <vt:lpstr>A125241218T_Data</vt:lpstr>
      <vt:lpstr>A125241218T_Latest</vt:lpstr>
      <vt:lpstr>A125241222J</vt:lpstr>
      <vt:lpstr>A125241222J_Data</vt:lpstr>
      <vt:lpstr>A125241222J_Latest</vt:lpstr>
      <vt:lpstr>A125241578W</vt:lpstr>
      <vt:lpstr>A125241578W_Data</vt:lpstr>
      <vt:lpstr>A125241578W_Latest</vt:lpstr>
      <vt:lpstr>A125241582L</vt:lpstr>
      <vt:lpstr>A125241582L_Data</vt:lpstr>
      <vt:lpstr>A125241582L_Latest</vt:lpstr>
      <vt:lpstr>A125241586W</vt:lpstr>
      <vt:lpstr>A125241586W_Data</vt:lpstr>
      <vt:lpstr>A125241586W_Latest</vt:lpstr>
      <vt:lpstr>A125241590L</vt:lpstr>
      <vt:lpstr>A125241590L_Data</vt:lpstr>
      <vt:lpstr>A125241590L_Latest</vt:lpstr>
      <vt:lpstr>A125241594W</vt:lpstr>
      <vt:lpstr>A125241594W_Data</vt:lpstr>
      <vt:lpstr>A125241594W_Latest</vt:lpstr>
      <vt:lpstr>A125241598F</vt:lpstr>
      <vt:lpstr>A125241598F_Data</vt:lpstr>
      <vt:lpstr>A125241598F_Latest</vt:lpstr>
      <vt:lpstr>A125241602K</vt:lpstr>
      <vt:lpstr>A125241602K_Data</vt:lpstr>
      <vt:lpstr>A125241602K_Latest</vt:lpstr>
      <vt:lpstr>A125241606V</vt:lpstr>
      <vt:lpstr>A125241606V_Data</vt:lpstr>
      <vt:lpstr>A125241606V_Latest</vt:lpstr>
      <vt:lpstr>A125241610K</vt:lpstr>
      <vt:lpstr>A125241610K_Data</vt:lpstr>
      <vt:lpstr>A125241610K_Latest</vt:lpstr>
      <vt:lpstr>A125241614V</vt:lpstr>
      <vt:lpstr>A125241614V_Data</vt:lpstr>
      <vt:lpstr>A125241614V_Latest</vt:lpstr>
      <vt:lpstr>A125241618C</vt:lpstr>
      <vt:lpstr>A125241618C_Data</vt:lpstr>
      <vt:lpstr>A125241618C_Latest</vt:lpstr>
      <vt:lpstr>A125241974X</vt:lpstr>
      <vt:lpstr>A125241974X_Data</vt:lpstr>
      <vt:lpstr>A125241974X_Latest</vt:lpstr>
      <vt:lpstr>A125241978J</vt:lpstr>
      <vt:lpstr>A125241978J_Data</vt:lpstr>
      <vt:lpstr>A125241978J_Latest</vt:lpstr>
      <vt:lpstr>A125241982X</vt:lpstr>
      <vt:lpstr>A125241982X_Data</vt:lpstr>
      <vt:lpstr>A125241982X_Latest</vt:lpstr>
      <vt:lpstr>A125241986J</vt:lpstr>
      <vt:lpstr>A125241986J_Data</vt:lpstr>
      <vt:lpstr>A125241986J_Latest</vt:lpstr>
      <vt:lpstr>A125241990X</vt:lpstr>
      <vt:lpstr>A125241990X_Data</vt:lpstr>
      <vt:lpstr>A125241990X_Latest</vt:lpstr>
      <vt:lpstr>A125241994J</vt:lpstr>
      <vt:lpstr>A125241994J_Data</vt:lpstr>
      <vt:lpstr>A125241994J_Latest</vt:lpstr>
      <vt:lpstr>A125241998T</vt:lpstr>
      <vt:lpstr>A125241998T_Data</vt:lpstr>
      <vt:lpstr>A125241998T_Latest</vt:lpstr>
      <vt:lpstr>A125242002X</vt:lpstr>
      <vt:lpstr>A125242002X_Data</vt:lpstr>
      <vt:lpstr>A125242002X_Latest</vt:lpstr>
      <vt:lpstr>A125242006J</vt:lpstr>
      <vt:lpstr>A125242006J_Data</vt:lpstr>
      <vt:lpstr>A125242006J_Latest</vt:lpstr>
      <vt:lpstr>A125242010X</vt:lpstr>
      <vt:lpstr>A125242010X_Data</vt:lpstr>
      <vt:lpstr>A125242010X_Latest</vt:lpstr>
      <vt:lpstr>A125242014J</vt:lpstr>
      <vt:lpstr>A125242014J_Data</vt:lpstr>
      <vt:lpstr>A125242014J_Latest</vt:lpstr>
      <vt:lpstr>A125242018T</vt:lpstr>
      <vt:lpstr>A125242018T_Data</vt:lpstr>
      <vt:lpstr>A125242018T_Latest</vt:lpstr>
      <vt:lpstr>A125242022J</vt:lpstr>
      <vt:lpstr>A125242022J_Data</vt:lpstr>
      <vt:lpstr>A125242022J_Latest</vt:lpstr>
      <vt:lpstr>A125242026T</vt:lpstr>
      <vt:lpstr>A125242026T_Data</vt:lpstr>
      <vt:lpstr>A125242026T_Latest</vt:lpstr>
      <vt:lpstr>A125242030J</vt:lpstr>
      <vt:lpstr>A125242030J_Data</vt:lpstr>
      <vt:lpstr>A125242030J_Latest</vt:lpstr>
      <vt:lpstr>A125242034T</vt:lpstr>
      <vt:lpstr>A125242034T_Data</vt:lpstr>
      <vt:lpstr>A125242034T_Latest</vt:lpstr>
      <vt:lpstr>A125242038A</vt:lpstr>
      <vt:lpstr>A125242038A_Data</vt:lpstr>
      <vt:lpstr>A125242038A_Latest</vt:lpstr>
      <vt:lpstr>A125242042T</vt:lpstr>
      <vt:lpstr>A125242042T_Data</vt:lpstr>
      <vt:lpstr>A125242042T_Latest</vt:lpstr>
      <vt:lpstr>A125242046A</vt:lpstr>
      <vt:lpstr>A125242046A_Data</vt:lpstr>
      <vt:lpstr>A125242046A_Latest</vt:lpstr>
      <vt:lpstr>A125242050T</vt:lpstr>
      <vt:lpstr>A125242050T_Data</vt:lpstr>
      <vt:lpstr>A125242050T_Latest</vt:lpstr>
      <vt:lpstr>A125242054A</vt:lpstr>
      <vt:lpstr>A125242054A_Data</vt:lpstr>
      <vt:lpstr>A125242054A_Latest</vt:lpstr>
      <vt:lpstr>A125242058K</vt:lpstr>
      <vt:lpstr>A125242058K_Data</vt:lpstr>
      <vt:lpstr>A125242058K_Latest</vt:lpstr>
      <vt:lpstr>A125242062A</vt:lpstr>
      <vt:lpstr>A125242062A_Data</vt:lpstr>
      <vt:lpstr>A125242062A_Latest</vt:lpstr>
      <vt:lpstr>A125242066K</vt:lpstr>
      <vt:lpstr>A125242066K_Data</vt:lpstr>
      <vt:lpstr>A125242066K_Latest</vt:lpstr>
      <vt:lpstr>A125242070A</vt:lpstr>
      <vt:lpstr>A125242070A_Data</vt:lpstr>
      <vt:lpstr>A125242070A_Latest</vt:lpstr>
      <vt:lpstr>A125242074K</vt:lpstr>
      <vt:lpstr>A125242074K_Data</vt:lpstr>
      <vt:lpstr>A125242074K_Latest</vt:lpstr>
      <vt:lpstr>A125242078V</vt:lpstr>
      <vt:lpstr>A125242078V_Data</vt:lpstr>
      <vt:lpstr>A125242078V_Latest</vt:lpstr>
      <vt:lpstr>A125242082K</vt:lpstr>
      <vt:lpstr>A125242082K_Data</vt:lpstr>
      <vt:lpstr>A125242082K_Latest</vt:lpstr>
      <vt:lpstr>A125242086V</vt:lpstr>
      <vt:lpstr>A125242086V_Data</vt:lpstr>
      <vt:lpstr>A125242086V_Latest</vt:lpstr>
      <vt:lpstr>A125242090K</vt:lpstr>
      <vt:lpstr>A125242090K_Data</vt:lpstr>
      <vt:lpstr>A125242090K_Latest</vt:lpstr>
      <vt:lpstr>A125242094V</vt:lpstr>
      <vt:lpstr>A125242094V_Data</vt:lpstr>
      <vt:lpstr>A125242094V_Latest</vt:lpstr>
      <vt:lpstr>A125242098C</vt:lpstr>
      <vt:lpstr>A125242098C_Data</vt:lpstr>
      <vt:lpstr>A125242098C_Latest</vt:lpstr>
      <vt:lpstr>A125242102J</vt:lpstr>
      <vt:lpstr>A125242102J_Data</vt:lpstr>
      <vt:lpstr>A125242102J_Latest</vt:lpstr>
      <vt:lpstr>A125242106T</vt:lpstr>
      <vt:lpstr>A125242106T_Data</vt:lpstr>
      <vt:lpstr>A125242106T_Latest</vt:lpstr>
      <vt:lpstr>A125242110J</vt:lpstr>
      <vt:lpstr>A125242110J_Data</vt:lpstr>
      <vt:lpstr>A125242110J_Latest</vt:lpstr>
      <vt:lpstr>A125242114T</vt:lpstr>
      <vt:lpstr>A125242114T_Data</vt:lpstr>
      <vt:lpstr>A125242114T_Latest</vt:lpstr>
      <vt:lpstr>A125242118A</vt:lpstr>
      <vt:lpstr>A125242118A_Data</vt:lpstr>
      <vt:lpstr>A125242118A_Latest</vt:lpstr>
      <vt:lpstr>A125242122T</vt:lpstr>
      <vt:lpstr>A125242122T_Data</vt:lpstr>
      <vt:lpstr>A125242122T_Latest</vt:lpstr>
      <vt:lpstr>A125242126A</vt:lpstr>
      <vt:lpstr>A125242126A_Data</vt:lpstr>
      <vt:lpstr>A125242126A_Latest</vt:lpstr>
      <vt:lpstr>A125242130T</vt:lpstr>
      <vt:lpstr>A125242130T_Data</vt:lpstr>
      <vt:lpstr>A125242130T_Latest</vt:lpstr>
      <vt:lpstr>A125242134A</vt:lpstr>
      <vt:lpstr>A125242134A_Data</vt:lpstr>
      <vt:lpstr>A125242134A_Latest</vt:lpstr>
      <vt:lpstr>A125242138K</vt:lpstr>
      <vt:lpstr>A125242138K_Data</vt:lpstr>
      <vt:lpstr>A125242138K_Latest</vt:lpstr>
      <vt:lpstr>A125242142A</vt:lpstr>
      <vt:lpstr>A125242142A_Data</vt:lpstr>
      <vt:lpstr>A125242142A_Latest</vt:lpstr>
      <vt:lpstr>A125242146K</vt:lpstr>
      <vt:lpstr>A125242146K_Data</vt:lpstr>
      <vt:lpstr>A125242146K_Latest</vt:lpstr>
      <vt:lpstr>A125242150A</vt:lpstr>
      <vt:lpstr>A125242150A_Data</vt:lpstr>
      <vt:lpstr>A125242150A_Latest</vt:lpstr>
      <vt:lpstr>A125242154K</vt:lpstr>
      <vt:lpstr>A125242154K_Data</vt:lpstr>
      <vt:lpstr>A125242154K_Latest</vt:lpstr>
      <vt:lpstr>A125242158V</vt:lpstr>
      <vt:lpstr>A125242158V_Data</vt:lpstr>
      <vt:lpstr>A125242158V_Latest</vt:lpstr>
      <vt:lpstr>A125242162K</vt:lpstr>
      <vt:lpstr>A125242162K_Data</vt:lpstr>
      <vt:lpstr>A125242162K_Latest</vt:lpstr>
      <vt:lpstr>A125242166V</vt:lpstr>
      <vt:lpstr>A125242166V_Data</vt:lpstr>
      <vt:lpstr>A125242166V_Latest</vt:lpstr>
      <vt:lpstr>A125242170K</vt:lpstr>
      <vt:lpstr>A125242170K_Data</vt:lpstr>
      <vt:lpstr>A125242170K_Latest</vt:lpstr>
      <vt:lpstr>A125242174V</vt:lpstr>
      <vt:lpstr>A125242174V_Data</vt:lpstr>
      <vt:lpstr>A125242174V_Latest</vt:lpstr>
      <vt:lpstr>A125242178C</vt:lpstr>
      <vt:lpstr>A125242178C_Data</vt:lpstr>
      <vt:lpstr>A125242178C_Latest</vt:lpstr>
      <vt:lpstr>A125242182V</vt:lpstr>
      <vt:lpstr>A125242182V_Data</vt:lpstr>
      <vt:lpstr>A125242182V_Latest</vt:lpstr>
      <vt:lpstr>A125242186C</vt:lpstr>
      <vt:lpstr>A125242186C_Data</vt:lpstr>
      <vt:lpstr>A125242186C_Latest</vt:lpstr>
      <vt:lpstr>A125242190V</vt:lpstr>
      <vt:lpstr>A125242190V_Data</vt:lpstr>
      <vt:lpstr>A125242190V_Latest</vt:lpstr>
      <vt:lpstr>A125242194C</vt:lpstr>
      <vt:lpstr>A125242194C_Data</vt:lpstr>
      <vt:lpstr>A125242194C_Latest</vt:lpstr>
      <vt:lpstr>A125242198L</vt:lpstr>
      <vt:lpstr>A125242198L_Data</vt:lpstr>
      <vt:lpstr>A125242198L_Latest</vt:lpstr>
      <vt:lpstr>A125242202T</vt:lpstr>
      <vt:lpstr>A125242202T_Data</vt:lpstr>
      <vt:lpstr>A125242202T_Latest</vt:lpstr>
      <vt:lpstr>A125242206A</vt:lpstr>
      <vt:lpstr>A125242206A_Data</vt:lpstr>
      <vt:lpstr>A125242206A_Latest</vt:lpstr>
      <vt:lpstr>A125242210T</vt:lpstr>
      <vt:lpstr>A125242210T_Data</vt:lpstr>
      <vt:lpstr>A125242210T_Latest</vt:lpstr>
      <vt:lpstr>A125242214A</vt:lpstr>
      <vt:lpstr>A125242214A_Data</vt:lpstr>
      <vt:lpstr>A125242214A_Latest</vt:lpstr>
      <vt:lpstr>A125242218K</vt:lpstr>
      <vt:lpstr>A125242218K_Data</vt:lpstr>
      <vt:lpstr>A125242218K_Latest</vt:lpstr>
      <vt:lpstr>A125242222A</vt:lpstr>
      <vt:lpstr>A125242222A_Data</vt:lpstr>
      <vt:lpstr>A125242222A_Latest</vt:lpstr>
      <vt:lpstr>A125242226K</vt:lpstr>
      <vt:lpstr>A125242226K_Data</vt:lpstr>
      <vt:lpstr>A125242226K_Latest</vt:lpstr>
      <vt:lpstr>A125242230A</vt:lpstr>
      <vt:lpstr>A125242230A_Data</vt:lpstr>
      <vt:lpstr>A125242230A_Latest</vt:lpstr>
      <vt:lpstr>A125242234K</vt:lpstr>
      <vt:lpstr>A125242234K_Data</vt:lpstr>
      <vt:lpstr>A125242234K_Latest</vt:lpstr>
      <vt:lpstr>A125242238V</vt:lpstr>
      <vt:lpstr>A125242238V_Data</vt:lpstr>
      <vt:lpstr>A125242238V_Latest</vt:lpstr>
      <vt:lpstr>A125242242K</vt:lpstr>
      <vt:lpstr>A125242242K_Data</vt:lpstr>
      <vt:lpstr>A125242242K_Latest</vt:lpstr>
      <vt:lpstr>A125242246V</vt:lpstr>
      <vt:lpstr>A125242246V_Data</vt:lpstr>
      <vt:lpstr>A125242246V_Latest</vt:lpstr>
      <vt:lpstr>A125242250K</vt:lpstr>
      <vt:lpstr>A125242250K_Data</vt:lpstr>
      <vt:lpstr>A125242250K_Latest</vt:lpstr>
      <vt:lpstr>A125242254V</vt:lpstr>
      <vt:lpstr>A125242254V_Data</vt:lpstr>
      <vt:lpstr>A125242254V_Latest</vt:lpstr>
      <vt:lpstr>A125242258C</vt:lpstr>
      <vt:lpstr>A125242258C_Data</vt:lpstr>
      <vt:lpstr>A125242258C_Latest</vt:lpstr>
      <vt:lpstr>A125242262V</vt:lpstr>
      <vt:lpstr>A125242262V_Data</vt:lpstr>
      <vt:lpstr>A125242262V_Latest</vt:lpstr>
      <vt:lpstr>A125242266C</vt:lpstr>
      <vt:lpstr>A125242266C_Data</vt:lpstr>
      <vt:lpstr>A125242266C_Latest</vt:lpstr>
      <vt:lpstr>A125242270V</vt:lpstr>
      <vt:lpstr>A125242270V_Data</vt:lpstr>
      <vt:lpstr>A125242270V_Latest</vt:lpstr>
      <vt:lpstr>A125242274C</vt:lpstr>
      <vt:lpstr>A125242274C_Data</vt:lpstr>
      <vt:lpstr>A125242274C_Latest</vt:lpstr>
      <vt:lpstr>A125242278L</vt:lpstr>
      <vt:lpstr>A125242278L_Data</vt:lpstr>
      <vt:lpstr>A125242278L_Latest</vt:lpstr>
      <vt:lpstr>A125242282C</vt:lpstr>
      <vt:lpstr>A125242282C_Data</vt:lpstr>
      <vt:lpstr>A125242282C_Latest</vt:lpstr>
      <vt:lpstr>A125242286L</vt:lpstr>
      <vt:lpstr>A125242286L_Data</vt:lpstr>
      <vt:lpstr>A125242286L_Latest</vt:lpstr>
      <vt:lpstr>A125242290C</vt:lpstr>
      <vt:lpstr>A125242290C_Data</vt:lpstr>
      <vt:lpstr>A125242290C_Latest</vt:lpstr>
      <vt:lpstr>A125242294L</vt:lpstr>
      <vt:lpstr>A125242294L_Data</vt:lpstr>
      <vt:lpstr>A125242294L_Latest</vt:lpstr>
      <vt:lpstr>A125242298W</vt:lpstr>
      <vt:lpstr>A125242298W_Data</vt:lpstr>
      <vt:lpstr>A125242298W_Latest</vt:lpstr>
      <vt:lpstr>A125242302A</vt:lpstr>
      <vt:lpstr>A125242302A_Data</vt:lpstr>
      <vt:lpstr>A125242302A_Latest</vt:lpstr>
      <vt:lpstr>A125242306K</vt:lpstr>
      <vt:lpstr>A125242306K_Data</vt:lpstr>
      <vt:lpstr>A125242306K_Latest</vt:lpstr>
      <vt:lpstr>A125242310A</vt:lpstr>
      <vt:lpstr>A125242310A_Data</vt:lpstr>
      <vt:lpstr>A125242310A_Latest</vt:lpstr>
      <vt:lpstr>A125242314K</vt:lpstr>
      <vt:lpstr>A125242314K_Data</vt:lpstr>
      <vt:lpstr>A125242314K_Latest</vt:lpstr>
      <vt:lpstr>A125242318V</vt:lpstr>
      <vt:lpstr>A125242318V_Data</vt:lpstr>
      <vt:lpstr>A125242318V_Latest</vt:lpstr>
      <vt:lpstr>A125242322K</vt:lpstr>
      <vt:lpstr>A125242322K_Data</vt:lpstr>
      <vt:lpstr>A125242322K_Latest</vt:lpstr>
      <vt:lpstr>A125242326V</vt:lpstr>
      <vt:lpstr>A125242326V_Data</vt:lpstr>
      <vt:lpstr>A125242326V_Latest</vt:lpstr>
      <vt:lpstr>A125242330K</vt:lpstr>
      <vt:lpstr>A125242330K_Data</vt:lpstr>
      <vt:lpstr>A125242330K_Latest</vt:lpstr>
      <vt:lpstr>A125242334V</vt:lpstr>
      <vt:lpstr>A125242334V_Data</vt:lpstr>
      <vt:lpstr>A125242334V_Latest</vt:lpstr>
      <vt:lpstr>A125242338C</vt:lpstr>
      <vt:lpstr>A125242338C_Data</vt:lpstr>
      <vt:lpstr>A125242338C_Latest</vt:lpstr>
      <vt:lpstr>A125242342V</vt:lpstr>
      <vt:lpstr>A125242342V_Data</vt:lpstr>
      <vt:lpstr>A125242342V_Latest</vt:lpstr>
      <vt:lpstr>A125242346C</vt:lpstr>
      <vt:lpstr>A125242346C_Data</vt:lpstr>
      <vt:lpstr>A125242346C_Latest</vt:lpstr>
      <vt:lpstr>A125242350V</vt:lpstr>
      <vt:lpstr>A125242350V_Data</vt:lpstr>
      <vt:lpstr>A125242350V_Latest</vt:lpstr>
      <vt:lpstr>A125242354C</vt:lpstr>
      <vt:lpstr>A125242354C_Data</vt:lpstr>
      <vt:lpstr>A125242354C_Latest</vt:lpstr>
      <vt:lpstr>A125242358L</vt:lpstr>
      <vt:lpstr>A125242358L_Data</vt:lpstr>
      <vt:lpstr>A125242358L_Latest</vt:lpstr>
      <vt:lpstr>A125242362C</vt:lpstr>
      <vt:lpstr>A125242362C_Data</vt:lpstr>
      <vt:lpstr>A125242362C_Latest</vt:lpstr>
      <vt:lpstr>A125242366L</vt:lpstr>
      <vt:lpstr>A125242366L_Data</vt:lpstr>
      <vt:lpstr>A125242366L_Latest</vt:lpstr>
      <vt:lpstr>A125242370C</vt:lpstr>
      <vt:lpstr>A125242370C_Data</vt:lpstr>
      <vt:lpstr>A125242370C_Latest</vt:lpstr>
      <vt:lpstr>A125242374L</vt:lpstr>
      <vt:lpstr>A125242374L_Data</vt:lpstr>
      <vt:lpstr>A125242374L_Latest</vt:lpstr>
      <vt:lpstr>A125242378W</vt:lpstr>
      <vt:lpstr>A125242378W_Data</vt:lpstr>
      <vt:lpstr>A125242378W_Latest</vt:lpstr>
      <vt:lpstr>A125242382L</vt:lpstr>
      <vt:lpstr>A125242382L_Data</vt:lpstr>
      <vt:lpstr>A125242382L_Latest</vt:lpstr>
      <vt:lpstr>A125242386W</vt:lpstr>
      <vt:lpstr>A125242386W_Data</vt:lpstr>
      <vt:lpstr>A125242386W_Latest</vt:lpstr>
      <vt:lpstr>A125242390L</vt:lpstr>
      <vt:lpstr>A125242390L_Data</vt:lpstr>
      <vt:lpstr>A125242390L_Latest</vt:lpstr>
      <vt:lpstr>A125242394W</vt:lpstr>
      <vt:lpstr>A125242394W_Data</vt:lpstr>
      <vt:lpstr>A125242394W_Latest</vt:lpstr>
      <vt:lpstr>A125242398F</vt:lpstr>
      <vt:lpstr>A125242398F_Data</vt:lpstr>
      <vt:lpstr>A125242398F_Latest</vt:lpstr>
      <vt:lpstr>A125242402K</vt:lpstr>
      <vt:lpstr>A125242402K_Data</vt:lpstr>
      <vt:lpstr>A125242402K_Latest</vt:lpstr>
      <vt:lpstr>A125242406V</vt:lpstr>
      <vt:lpstr>A125242406V_Data</vt:lpstr>
      <vt:lpstr>A125242406V_Latest</vt:lpstr>
      <vt:lpstr>A125242410K</vt:lpstr>
      <vt:lpstr>A125242410K_Data</vt:lpstr>
      <vt:lpstr>A125242410K_Latest</vt:lpstr>
      <vt:lpstr>A125242766X</vt:lpstr>
      <vt:lpstr>A125242766X_Data</vt:lpstr>
      <vt:lpstr>A125242766X_Latest</vt:lpstr>
      <vt:lpstr>A125242770R</vt:lpstr>
      <vt:lpstr>A125242770R_Data</vt:lpstr>
      <vt:lpstr>A125242770R_Latest</vt:lpstr>
      <vt:lpstr>A125242774X</vt:lpstr>
      <vt:lpstr>A125242774X_Data</vt:lpstr>
      <vt:lpstr>A125242774X_Latest</vt:lpstr>
      <vt:lpstr>A125242778J</vt:lpstr>
      <vt:lpstr>A125242778J_Data</vt:lpstr>
      <vt:lpstr>A125242778J_Latest</vt:lpstr>
      <vt:lpstr>A125242782X</vt:lpstr>
      <vt:lpstr>A125242782X_Data</vt:lpstr>
      <vt:lpstr>A125242782X_Latest</vt:lpstr>
      <vt:lpstr>A125242786J</vt:lpstr>
      <vt:lpstr>A125242786J_Data</vt:lpstr>
      <vt:lpstr>A125242786J_Latest</vt:lpstr>
      <vt:lpstr>A125242790X</vt:lpstr>
      <vt:lpstr>A125242790X_Data</vt:lpstr>
      <vt:lpstr>A125242790X_Latest</vt:lpstr>
      <vt:lpstr>A125242794J</vt:lpstr>
      <vt:lpstr>A125242794J_Data</vt:lpstr>
      <vt:lpstr>A125242794J_Latest</vt:lpstr>
      <vt:lpstr>A125242798T</vt:lpstr>
      <vt:lpstr>A125242798T_Data</vt:lpstr>
      <vt:lpstr>A125242798T_Latest</vt:lpstr>
      <vt:lpstr>A125242802W</vt:lpstr>
      <vt:lpstr>A125242802W_Data</vt:lpstr>
      <vt:lpstr>A125242802W_Latest</vt:lpstr>
      <vt:lpstr>A125242806F</vt:lpstr>
      <vt:lpstr>A125242806F_Data</vt:lpstr>
      <vt:lpstr>A125242806F_Latest</vt:lpstr>
      <vt:lpstr>A125243162C</vt:lpstr>
      <vt:lpstr>A125243162C_Data</vt:lpstr>
      <vt:lpstr>A125243162C_Latest</vt:lpstr>
      <vt:lpstr>A125243166L</vt:lpstr>
      <vt:lpstr>A125243166L_Data</vt:lpstr>
      <vt:lpstr>A125243166L_Latest</vt:lpstr>
      <vt:lpstr>A125243170C</vt:lpstr>
      <vt:lpstr>A125243170C_Data</vt:lpstr>
      <vt:lpstr>A125243170C_Latest</vt:lpstr>
      <vt:lpstr>A125243174L</vt:lpstr>
      <vt:lpstr>A125243174L_Data</vt:lpstr>
      <vt:lpstr>A125243174L_Latest</vt:lpstr>
      <vt:lpstr>A125243178W</vt:lpstr>
      <vt:lpstr>A125243178W_Data</vt:lpstr>
      <vt:lpstr>A125243178W_Latest</vt:lpstr>
      <vt:lpstr>A125243182L</vt:lpstr>
      <vt:lpstr>A125243182L_Data</vt:lpstr>
      <vt:lpstr>A125243182L_Latest</vt:lpstr>
      <vt:lpstr>A125243186W</vt:lpstr>
      <vt:lpstr>A125243186W_Data</vt:lpstr>
      <vt:lpstr>A125243186W_Latest</vt:lpstr>
      <vt:lpstr>A125243190L</vt:lpstr>
      <vt:lpstr>A125243190L_Data</vt:lpstr>
      <vt:lpstr>A125243190L_Latest</vt:lpstr>
      <vt:lpstr>A125243194W</vt:lpstr>
      <vt:lpstr>A125243194W_Data</vt:lpstr>
      <vt:lpstr>A125243194W_Latest</vt:lpstr>
      <vt:lpstr>A125243198F</vt:lpstr>
      <vt:lpstr>A125243198F_Data</vt:lpstr>
      <vt:lpstr>A125243198F_Latest</vt:lpstr>
      <vt:lpstr>A125243202K</vt:lpstr>
      <vt:lpstr>A125243202K_Data</vt:lpstr>
      <vt:lpstr>A125243202K_Latest</vt:lpstr>
      <vt:lpstr>A125243558X</vt:lpstr>
      <vt:lpstr>A125243558X_Data</vt:lpstr>
      <vt:lpstr>A125243558X_Latest</vt:lpstr>
      <vt:lpstr>A125243562R</vt:lpstr>
      <vt:lpstr>A125243562R_Data</vt:lpstr>
      <vt:lpstr>A125243562R_Latest</vt:lpstr>
      <vt:lpstr>A125243566X</vt:lpstr>
      <vt:lpstr>A125243566X_Data</vt:lpstr>
      <vt:lpstr>A125243566X_Latest</vt:lpstr>
      <vt:lpstr>A125243570R</vt:lpstr>
      <vt:lpstr>A125243570R_Data</vt:lpstr>
      <vt:lpstr>A125243570R_Latest</vt:lpstr>
      <vt:lpstr>A125243574X</vt:lpstr>
      <vt:lpstr>A125243574X_Data</vt:lpstr>
      <vt:lpstr>A125243574X_Latest</vt:lpstr>
      <vt:lpstr>A125243578J</vt:lpstr>
      <vt:lpstr>A125243578J_Data</vt:lpstr>
      <vt:lpstr>A125243578J_Latest</vt:lpstr>
      <vt:lpstr>A125243582X</vt:lpstr>
      <vt:lpstr>A125243582X_Data</vt:lpstr>
      <vt:lpstr>A125243582X_Latest</vt:lpstr>
      <vt:lpstr>A125243586J</vt:lpstr>
      <vt:lpstr>A125243586J_Data</vt:lpstr>
      <vt:lpstr>A125243586J_Latest</vt:lpstr>
      <vt:lpstr>A125243590X</vt:lpstr>
      <vt:lpstr>A125243590X_Data</vt:lpstr>
      <vt:lpstr>A125243590X_Latest</vt:lpstr>
      <vt:lpstr>A125243594J</vt:lpstr>
      <vt:lpstr>A125243594J_Data</vt:lpstr>
      <vt:lpstr>A125243594J_Latest</vt:lpstr>
      <vt:lpstr>A125243598T</vt:lpstr>
      <vt:lpstr>A125243598T_Data</vt:lpstr>
      <vt:lpstr>A125243598T_Latest</vt:lpstr>
      <vt:lpstr>A125243954A</vt:lpstr>
      <vt:lpstr>A125243954A_Data</vt:lpstr>
      <vt:lpstr>A125243954A_Latest</vt:lpstr>
      <vt:lpstr>A125243958K</vt:lpstr>
      <vt:lpstr>A125243958K_Data</vt:lpstr>
      <vt:lpstr>A125243958K_Latest</vt:lpstr>
      <vt:lpstr>A125243962A</vt:lpstr>
      <vt:lpstr>A125243962A_Data</vt:lpstr>
      <vt:lpstr>A125243962A_Latest</vt:lpstr>
      <vt:lpstr>A125243966K</vt:lpstr>
      <vt:lpstr>A125243966K_Data</vt:lpstr>
      <vt:lpstr>A125243966K_Latest</vt:lpstr>
      <vt:lpstr>A125243970A</vt:lpstr>
      <vt:lpstr>A125243970A_Data</vt:lpstr>
      <vt:lpstr>A125243970A_Latest</vt:lpstr>
      <vt:lpstr>A125243974K</vt:lpstr>
      <vt:lpstr>A125243974K_Data</vt:lpstr>
      <vt:lpstr>A125243974K_Latest</vt:lpstr>
      <vt:lpstr>A125243978V</vt:lpstr>
      <vt:lpstr>A125243978V_Data</vt:lpstr>
      <vt:lpstr>A125243978V_Latest</vt:lpstr>
      <vt:lpstr>A125243982K</vt:lpstr>
      <vt:lpstr>A125243982K_Data</vt:lpstr>
      <vt:lpstr>A125243982K_Latest</vt:lpstr>
      <vt:lpstr>A125243986V</vt:lpstr>
      <vt:lpstr>A125243986V_Data</vt:lpstr>
      <vt:lpstr>A125243986V_Latest</vt:lpstr>
      <vt:lpstr>A125243990K</vt:lpstr>
      <vt:lpstr>A125243990K_Data</vt:lpstr>
      <vt:lpstr>A125243990K_Latest</vt:lpstr>
      <vt:lpstr>A125243994V</vt:lpstr>
      <vt:lpstr>A125243994V_Data</vt:lpstr>
      <vt:lpstr>A125243994V_Latest</vt:lpstr>
      <vt:lpstr>A125244350F</vt:lpstr>
      <vt:lpstr>A125244350F_Data</vt:lpstr>
      <vt:lpstr>A125244350F_Latest</vt:lpstr>
      <vt:lpstr>A125244354R</vt:lpstr>
      <vt:lpstr>A125244354R_Data</vt:lpstr>
      <vt:lpstr>A125244354R_Latest</vt:lpstr>
      <vt:lpstr>A125244358X</vt:lpstr>
      <vt:lpstr>A125244358X_Data</vt:lpstr>
      <vt:lpstr>A125244358X_Latest</vt:lpstr>
      <vt:lpstr>A125244362R</vt:lpstr>
      <vt:lpstr>A125244362R_Data</vt:lpstr>
      <vt:lpstr>A125244362R_Latest</vt:lpstr>
      <vt:lpstr>A125244366X</vt:lpstr>
      <vt:lpstr>A125244366X_Data</vt:lpstr>
      <vt:lpstr>A125244366X_Latest</vt:lpstr>
      <vt:lpstr>A125244370R</vt:lpstr>
      <vt:lpstr>A125244370R_Data</vt:lpstr>
      <vt:lpstr>A125244370R_Latest</vt:lpstr>
      <vt:lpstr>A125244374X</vt:lpstr>
      <vt:lpstr>A125244374X_Data</vt:lpstr>
      <vt:lpstr>A125244374X_Latest</vt:lpstr>
      <vt:lpstr>A125244378J</vt:lpstr>
      <vt:lpstr>A125244378J_Data</vt:lpstr>
      <vt:lpstr>A125244378J_Latest</vt:lpstr>
      <vt:lpstr>A125244382X</vt:lpstr>
      <vt:lpstr>A125244382X_Data</vt:lpstr>
      <vt:lpstr>A125244382X_Latest</vt:lpstr>
      <vt:lpstr>A125244386J</vt:lpstr>
      <vt:lpstr>A125244386J_Data</vt:lpstr>
      <vt:lpstr>A125244386J_Latest</vt:lpstr>
      <vt:lpstr>A125244390X</vt:lpstr>
      <vt:lpstr>A125244390X_Data</vt:lpstr>
      <vt:lpstr>A125244390X_Latest</vt:lpstr>
      <vt:lpstr>A125244394J</vt:lpstr>
      <vt:lpstr>A125244394J_Data</vt:lpstr>
      <vt:lpstr>A125244394J_Latest</vt:lpstr>
      <vt:lpstr>A125244398T</vt:lpstr>
      <vt:lpstr>A125244398T_Data</vt:lpstr>
      <vt:lpstr>A125244398T_Latest</vt:lpstr>
      <vt:lpstr>A125244402W</vt:lpstr>
      <vt:lpstr>A125244402W_Data</vt:lpstr>
      <vt:lpstr>A125244402W_Latest</vt:lpstr>
      <vt:lpstr>A125244406F</vt:lpstr>
      <vt:lpstr>A125244406F_Data</vt:lpstr>
      <vt:lpstr>A125244406F_Latest</vt:lpstr>
      <vt:lpstr>A125244410W</vt:lpstr>
      <vt:lpstr>A125244410W_Data</vt:lpstr>
      <vt:lpstr>A125244410W_Latest</vt:lpstr>
      <vt:lpstr>A125244414F</vt:lpstr>
      <vt:lpstr>A125244414F_Data</vt:lpstr>
      <vt:lpstr>A125244414F_Latest</vt:lpstr>
      <vt:lpstr>A125244418R</vt:lpstr>
      <vt:lpstr>A125244418R_Data</vt:lpstr>
      <vt:lpstr>A125244418R_Latest</vt:lpstr>
      <vt:lpstr>A125244422F</vt:lpstr>
      <vt:lpstr>A125244422F_Data</vt:lpstr>
      <vt:lpstr>A125244422F_Latest</vt:lpstr>
      <vt:lpstr>A125244426R</vt:lpstr>
      <vt:lpstr>A125244426R_Data</vt:lpstr>
      <vt:lpstr>A125244426R_Latest</vt:lpstr>
      <vt:lpstr>A125244430F</vt:lpstr>
      <vt:lpstr>A125244430F_Data</vt:lpstr>
      <vt:lpstr>A125244430F_Latest</vt:lpstr>
      <vt:lpstr>A125244434R</vt:lpstr>
      <vt:lpstr>A125244434R_Data</vt:lpstr>
      <vt:lpstr>A125244434R_Latest</vt:lpstr>
      <vt:lpstr>A125244438X</vt:lpstr>
      <vt:lpstr>A125244438X_Data</vt:lpstr>
      <vt:lpstr>A125244438X_Latest</vt:lpstr>
      <vt:lpstr>A125244442R</vt:lpstr>
      <vt:lpstr>A125244442R_Data</vt:lpstr>
      <vt:lpstr>A125244442R_Latest</vt:lpstr>
      <vt:lpstr>A125244446X</vt:lpstr>
      <vt:lpstr>A125244446X_Data</vt:lpstr>
      <vt:lpstr>A125244446X_Latest</vt:lpstr>
      <vt:lpstr>A125244450R</vt:lpstr>
      <vt:lpstr>A125244450R_Data</vt:lpstr>
      <vt:lpstr>A125244450R_Latest</vt:lpstr>
      <vt:lpstr>A125244454X</vt:lpstr>
      <vt:lpstr>A125244454X_Data</vt:lpstr>
      <vt:lpstr>A125244454X_Latest</vt:lpstr>
      <vt:lpstr>A125244458J</vt:lpstr>
      <vt:lpstr>A125244458J_Data</vt:lpstr>
      <vt:lpstr>A125244458J_Latest</vt:lpstr>
      <vt:lpstr>A125244462X</vt:lpstr>
      <vt:lpstr>A125244462X_Data</vt:lpstr>
      <vt:lpstr>A125244462X_Latest</vt:lpstr>
      <vt:lpstr>A125244466J</vt:lpstr>
      <vt:lpstr>A125244466J_Data</vt:lpstr>
      <vt:lpstr>A125244466J_Latest</vt:lpstr>
      <vt:lpstr>A125244470X</vt:lpstr>
      <vt:lpstr>A125244470X_Data</vt:lpstr>
      <vt:lpstr>A125244470X_Latest</vt:lpstr>
      <vt:lpstr>A125244474J</vt:lpstr>
      <vt:lpstr>A125244474J_Data</vt:lpstr>
      <vt:lpstr>A125244474J_Latest</vt:lpstr>
      <vt:lpstr>A125244478T</vt:lpstr>
      <vt:lpstr>A125244478T_Data</vt:lpstr>
      <vt:lpstr>A125244478T_Latest</vt:lpstr>
      <vt:lpstr>A125244482J</vt:lpstr>
      <vt:lpstr>A125244482J_Data</vt:lpstr>
      <vt:lpstr>A125244482J_Latest</vt:lpstr>
      <vt:lpstr>A125244486T</vt:lpstr>
      <vt:lpstr>A125244486T_Data</vt:lpstr>
      <vt:lpstr>A125244486T_Latest</vt:lpstr>
      <vt:lpstr>A125244490J</vt:lpstr>
      <vt:lpstr>A125244490J_Data</vt:lpstr>
      <vt:lpstr>A125244490J_Latest</vt:lpstr>
      <vt:lpstr>A125244494T</vt:lpstr>
      <vt:lpstr>A125244494T_Data</vt:lpstr>
      <vt:lpstr>A125244494T_Latest</vt:lpstr>
      <vt:lpstr>A125244498A</vt:lpstr>
      <vt:lpstr>A125244498A_Data</vt:lpstr>
      <vt:lpstr>A125244498A_Latest</vt:lpstr>
      <vt:lpstr>A125244502F</vt:lpstr>
      <vt:lpstr>A125244502F_Data</vt:lpstr>
      <vt:lpstr>A125244502F_Latest</vt:lpstr>
      <vt:lpstr>A125244506R</vt:lpstr>
      <vt:lpstr>A125244506R_Data</vt:lpstr>
      <vt:lpstr>A125244506R_Latest</vt:lpstr>
      <vt:lpstr>A125244510F</vt:lpstr>
      <vt:lpstr>A125244510F_Data</vt:lpstr>
      <vt:lpstr>A125244510F_Latest</vt:lpstr>
      <vt:lpstr>A125244514R</vt:lpstr>
      <vt:lpstr>A125244514R_Data</vt:lpstr>
      <vt:lpstr>A125244514R_Latest</vt:lpstr>
      <vt:lpstr>A125244518X</vt:lpstr>
      <vt:lpstr>A125244518X_Data</vt:lpstr>
      <vt:lpstr>A125244518X_Latest</vt:lpstr>
      <vt:lpstr>A125244522R</vt:lpstr>
      <vt:lpstr>A125244522R_Data</vt:lpstr>
      <vt:lpstr>A125244522R_Latest</vt:lpstr>
      <vt:lpstr>A125244526X</vt:lpstr>
      <vt:lpstr>A125244526X_Data</vt:lpstr>
      <vt:lpstr>A125244526X_Latest</vt:lpstr>
      <vt:lpstr>A125244530R</vt:lpstr>
      <vt:lpstr>A125244530R_Data</vt:lpstr>
      <vt:lpstr>A125244530R_Latest</vt:lpstr>
      <vt:lpstr>A125244534X</vt:lpstr>
      <vt:lpstr>A125244534X_Data</vt:lpstr>
      <vt:lpstr>A125244534X_Latest</vt:lpstr>
      <vt:lpstr>A125244538J</vt:lpstr>
      <vt:lpstr>A125244538J_Data</vt:lpstr>
      <vt:lpstr>A125244538J_Latest</vt:lpstr>
      <vt:lpstr>A125244542X</vt:lpstr>
      <vt:lpstr>A125244542X_Data</vt:lpstr>
      <vt:lpstr>A125244542X_Latest</vt:lpstr>
      <vt:lpstr>A125244546J</vt:lpstr>
      <vt:lpstr>A125244546J_Data</vt:lpstr>
      <vt:lpstr>A125244546J_Latest</vt:lpstr>
      <vt:lpstr>A125244550X</vt:lpstr>
      <vt:lpstr>A125244550X_Data</vt:lpstr>
      <vt:lpstr>A125244550X_Latest</vt:lpstr>
      <vt:lpstr>A125244554J</vt:lpstr>
      <vt:lpstr>A125244554J_Data</vt:lpstr>
      <vt:lpstr>A125244554J_Latest</vt:lpstr>
      <vt:lpstr>A125244558T</vt:lpstr>
      <vt:lpstr>A125244558T_Data</vt:lpstr>
      <vt:lpstr>A125244558T_Latest</vt:lpstr>
      <vt:lpstr>A125244562J</vt:lpstr>
      <vt:lpstr>A125244562J_Data</vt:lpstr>
      <vt:lpstr>A125244562J_Latest</vt:lpstr>
      <vt:lpstr>A125244566T</vt:lpstr>
      <vt:lpstr>A125244566T_Data</vt:lpstr>
      <vt:lpstr>A125244566T_Latest</vt:lpstr>
      <vt:lpstr>A125244570J</vt:lpstr>
      <vt:lpstr>A125244570J_Data</vt:lpstr>
      <vt:lpstr>A125244570J_Latest</vt:lpstr>
      <vt:lpstr>A125244574T</vt:lpstr>
      <vt:lpstr>A125244574T_Data</vt:lpstr>
      <vt:lpstr>A125244574T_Latest</vt:lpstr>
      <vt:lpstr>A125244578A</vt:lpstr>
      <vt:lpstr>A125244578A_Data</vt:lpstr>
      <vt:lpstr>A125244578A_Latest</vt:lpstr>
      <vt:lpstr>A125244582T</vt:lpstr>
      <vt:lpstr>A125244582T_Data</vt:lpstr>
      <vt:lpstr>A125244582T_Latest</vt:lpstr>
      <vt:lpstr>A125244586A</vt:lpstr>
      <vt:lpstr>A125244586A_Data</vt:lpstr>
      <vt:lpstr>A125244586A_Latest</vt:lpstr>
      <vt:lpstr>A125244590T</vt:lpstr>
      <vt:lpstr>A125244590T_Data</vt:lpstr>
      <vt:lpstr>A125244590T_Latest</vt:lpstr>
      <vt:lpstr>A125244594A</vt:lpstr>
      <vt:lpstr>A125244594A_Data</vt:lpstr>
      <vt:lpstr>A125244594A_Latest</vt:lpstr>
      <vt:lpstr>A125244598K</vt:lpstr>
      <vt:lpstr>A125244598K_Data</vt:lpstr>
      <vt:lpstr>A125244598K_Latest</vt:lpstr>
      <vt:lpstr>A125244602R</vt:lpstr>
      <vt:lpstr>A125244602R_Data</vt:lpstr>
      <vt:lpstr>A125244602R_Latest</vt:lpstr>
      <vt:lpstr>A125244606X</vt:lpstr>
      <vt:lpstr>A125244606X_Data</vt:lpstr>
      <vt:lpstr>A125244606X_Latest</vt:lpstr>
      <vt:lpstr>A125244610R</vt:lpstr>
      <vt:lpstr>A125244610R_Data</vt:lpstr>
      <vt:lpstr>A125244610R_Latest</vt:lpstr>
      <vt:lpstr>A125244614X</vt:lpstr>
      <vt:lpstr>A125244614X_Data</vt:lpstr>
      <vt:lpstr>A125244614X_Latest</vt:lpstr>
      <vt:lpstr>A125244618J</vt:lpstr>
      <vt:lpstr>A125244618J_Data</vt:lpstr>
      <vt:lpstr>A125244618J_Latest</vt:lpstr>
      <vt:lpstr>A125244622X</vt:lpstr>
      <vt:lpstr>A125244622X_Data</vt:lpstr>
      <vt:lpstr>A125244622X_Latest</vt:lpstr>
      <vt:lpstr>A125244626J</vt:lpstr>
      <vt:lpstr>A125244626J_Data</vt:lpstr>
      <vt:lpstr>A125244626J_Latest</vt:lpstr>
      <vt:lpstr>A125244630X</vt:lpstr>
      <vt:lpstr>A125244630X_Data</vt:lpstr>
      <vt:lpstr>A125244630X_Latest</vt:lpstr>
      <vt:lpstr>A125244634J</vt:lpstr>
      <vt:lpstr>A125244634J_Data</vt:lpstr>
      <vt:lpstr>A125244634J_Latest</vt:lpstr>
      <vt:lpstr>A125244638T</vt:lpstr>
      <vt:lpstr>A125244638T_Data</vt:lpstr>
      <vt:lpstr>A125244638T_Latest</vt:lpstr>
      <vt:lpstr>A125244642J</vt:lpstr>
      <vt:lpstr>A125244642J_Data</vt:lpstr>
      <vt:lpstr>A125244642J_Latest</vt:lpstr>
      <vt:lpstr>A125244646T</vt:lpstr>
      <vt:lpstr>A125244646T_Data</vt:lpstr>
      <vt:lpstr>A125244646T_Latest</vt:lpstr>
      <vt:lpstr>A125244650J</vt:lpstr>
      <vt:lpstr>A125244650J_Data</vt:lpstr>
      <vt:lpstr>A125244650J_Latest</vt:lpstr>
      <vt:lpstr>A125244654T</vt:lpstr>
      <vt:lpstr>A125244654T_Data</vt:lpstr>
      <vt:lpstr>A125244654T_Latest</vt:lpstr>
      <vt:lpstr>A125244658A</vt:lpstr>
      <vt:lpstr>A125244658A_Data</vt:lpstr>
      <vt:lpstr>A125244658A_Latest</vt:lpstr>
      <vt:lpstr>A125244662T</vt:lpstr>
      <vt:lpstr>A125244662T_Data</vt:lpstr>
      <vt:lpstr>A125244662T_Latest</vt:lpstr>
      <vt:lpstr>A125244666A</vt:lpstr>
      <vt:lpstr>A125244666A_Data</vt:lpstr>
      <vt:lpstr>A125244666A_Latest</vt:lpstr>
      <vt:lpstr>A125244670T</vt:lpstr>
      <vt:lpstr>A125244670T_Data</vt:lpstr>
      <vt:lpstr>A125244670T_Latest</vt:lpstr>
      <vt:lpstr>A125244674A</vt:lpstr>
      <vt:lpstr>A125244674A_Data</vt:lpstr>
      <vt:lpstr>A125244674A_Latest</vt:lpstr>
      <vt:lpstr>A125244678K</vt:lpstr>
      <vt:lpstr>A125244678K_Data</vt:lpstr>
      <vt:lpstr>A125244678K_Latest</vt:lpstr>
      <vt:lpstr>A125244682A</vt:lpstr>
      <vt:lpstr>A125244682A_Data</vt:lpstr>
      <vt:lpstr>A125244682A_Latest</vt:lpstr>
      <vt:lpstr>A125244686K</vt:lpstr>
      <vt:lpstr>A125244686K_Data</vt:lpstr>
      <vt:lpstr>A125244686K_Latest</vt:lpstr>
      <vt:lpstr>A125244690A</vt:lpstr>
      <vt:lpstr>A125244690A_Data</vt:lpstr>
      <vt:lpstr>A125244690A_Latest</vt:lpstr>
      <vt:lpstr>A125244694K</vt:lpstr>
      <vt:lpstr>A125244694K_Data</vt:lpstr>
      <vt:lpstr>A125244694K_Latest</vt:lpstr>
      <vt:lpstr>A125244698V</vt:lpstr>
      <vt:lpstr>A125244698V_Data</vt:lpstr>
      <vt:lpstr>A125244698V_Latest</vt:lpstr>
      <vt:lpstr>A125244702X</vt:lpstr>
      <vt:lpstr>A125244702X_Data</vt:lpstr>
      <vt:lpstr>A125244702X_Latest</vt:lpstr>
      <vt:lpstr>A125244706J</vt:lpstr>
      <vt:lpstr>A125244706J_Data</vt:lpstr>
      <vt:lpstr>A125244706J_Latest</vt:lpstr>
      <vt:lpstr>A125244710X</vt:lpstr>
      <vt:lpstr>A125244710X_Data</vt:lpstr>
      <vt:lpstr>A125244710X_Latest</vt:lpstr>
      <vt:lpstr>A125244714J</vt:lpstr>
      <vt:lpstr>A125244714J_Data</vt:lpstr>
      <vt:lpstr>A125244714J_Latest</vt:lpstr>
      <vt:lpstr>A125244718T</vt:lpstr>
      <vt:lpstr>A125244718T_Data</vt:lpstr>
      <vt:lpstr>A125244718T_Latest</vt:lpstr>
      <vt:lpstr>A125244722J</vt:lpstr>
      <vt:lpstr>A125244722J_Data</vt:lpstr>
      <vt:lpstr>A125244722J_Latest</vt:lpstr>
      <vt:lpstr>A125244726T</vt:lpstr>
      <vt:lpstr>A125244726T_Data</vt:lpstr>
      <vt:lpstr>A125244726T_Latest</vt:lpstr>
      <vt:lpstr>A125244730J</vt:lpstr>
      <vt:lpstr>A125244730J_Data</vt:lpstr>
      <vt:lpstr>A125244730J_Latest</vt:lpstr>
      <vt:lpstr>A125244734T</vt:lpstr>
      <vt:lpstr>A125244734T_Data</vt:lpstr>
      <vt:lpstr>A125244734T_Latest</vt:lpstr>
      <vt:lpstr>A125244738A</vt:lpstr>
      <vt:lpstr>A125244738A_Data</vt:lpstr>
      <vt:lpstr>A125244738A_Latest</vt:lpstr>
      <vt:lpstr>A125244742T</vt:lpstr>
      <vt:lpstr>A125244742T_Data</vt:lpstr>
      <vt:lpstr>A125244742T_Latest</vt:lpstr>
      <vt:lpstr>A125244746A</vt:lpstr>
      <vt:lpstr>A125244746A_Data</vt:lpstr>
      <vt:lpstr>A125244746A_Latest</vt:lpstr>
      <vt:lpstr>A125244750T</vt:lpstr>
      <vt:lpstr>A125244750T_Data</vt:lpstr>
      <vt:lpstr>A125244750T_Latest</vt:lpstr>
      <vt:lpstr>A125244754A</vt:lpstr>
      <vt:lpstr>A125244754A_Data</vt:lpstr>
      <vt:lpstr>A125244754A_Latest</vt:lpstr>
      <vt:lpstr>A125244758K</vt:lpstr>
      <vt:lpstr>A125244758K_Data</vt:lpstr>
      <vt:lpstr>A125244758K_Latest</vt:lpstr>
      <vt:lpstr>A125244762A</vt:lpstr>
      <vt:lpstr>A125244762A_Data</vt:lpstr>
      <vt:lpstr>A125244762A_Latest</vt:lpstr>
      <vt:lpstr>A125244766K</vt:lpstr>
      <vt:lpstr>A125244766K_Data</vt:lpstr>
      <vt:lpstr>A125244766K_Latest</vt:lpstr>
      <vt:lpstr>A125244770A</vt:lpstr>
      <vt:lpstr>A125244770A_Data</vt:lpstr>
      <vt:lpstr>A125244770A_Latest</vt:lpstr>
      <vt:lpstr>A125244774K</vt:lpstr>
      <vt:lpstr>A125244774K_Data</vt:lpstr>
      <vt:lpstr>A125244774K_Latest</vt:lpstr>
      <vt:lpstr>A125244778V</vt:lpstr>
      <vt:lpstr>A125244778V_Data</vt:lpstr>
      <vt:lpstr>A125244778V_Latest</vt:lpstr>
      <vt:lpstr>A125244782K</vt:lpstr>
      <vt:lpstr>A125244782K_Data</vt:lpstr>
      <vt:lpstr>A125244782K_Latest</vt:lpstr>
      <vt:lpstr>A125244786V</vt:lpstr>
      <vt:lpstr>A125244786V_Data</vt:lpstr>
      <vt:lpstr>A125244786V_Latest</vt:lpstr>
      <vt:lpstr>A125245142F</vt:lpstr>
      <vt:lpstr>A125245142F_Data</vt:lpstr>
      <vt:lpstr>A125245142F_Latest</vt:lpstr>
      <vt:lpstr>A125245146R</vt:lpstr>
      <vt:lpstr>A125245146R_Data</vt:lpstr>
      <vt:lpstr>A125245146R_Latest</vt:lpstr>
      <vt:lpstr>A125245150F</vt:lpstr>
      <vt:lpstr>A125245150F_Data</vt:lpstr>
      <vt:lpstr>A125245150F_Latest</vt:lpstr>
      <vt:lpstr>A125245154R</vt:lpstr>
      <vt:lpstr>A125245154R_Data</vt:lpstr>
      <vt:lpstr>A125245154R_Latest</vt:lpstr>
      <vt:lpstr>A125245158X</vt:lpstr>
      <vt:lpstr>A125245158X_Data</vt:lpstr>
      <vt:lpstr>A125245158X_Latest</vt:lpstr>
      <vt:lpstr>A125245162R</vt:lpstr>
      <vt:lpstr>A125245162R_Data</vt:lpstr>
      <vt:lpstr>A125245162R_Latest</vt:lpstr>
      <vt:lpstr>A125245166X</vt:lpstr>
      <vt:lpstr>A125245166X_Data</vt:lpstr>
      <vt:lpstr>A125245166X_Latest</vt:lpstr>
      <vt:lpstr>A125245170R</vt:lpstr>
      <vt:lpstr>A125245170R_Data</vt:lpstr>
      <vt:lpstr>A125245170R_Latest</vt:lpstr>
      <vt:lpstr>A125245174X</vt:lpstr>
      <vt:lpstr>A125245174X_Data</vt:lpstr>
      <vt:lpstr>A125245174X_Latest</vt:lpstr>
      <vt:lpstr>A125245178J</vt:lpstr>
      <vt:lpstr>A125245178J_Data</vt:lpstr>
      <vt:lpstr>A125245178J_Latest</vt:lpstr>
      <vt:lpstr>A125245182X</vt:lpstr>
      <vt:lpstr>A125245182X_Data</vt:lpstr>
      <vt:lpstr>A125245182X_Latest</vt:lpstr>
      <vt:lpstr>A125245538A</vt:lpstr>
      <vt:lpstr>A125245538A_Data</vt:lpstr>
      <vt:lpstr>A125245538A_Latest</vt:lpstr>
      <vt:lpstr>A125245542T</vt:lpstr>
      <vt:lpstr>A125245542T_Data</vt:lpstr>
      <vt:lpstr>A125245542T_Latest</vt:lpstr>
      <vt:lpstr>A125245546A</vt:lpstr>
      <vt:lpstr>A125245546A_Data</vt:lpstr>
      <vt:lpstr>A125245546A_Latest</vt:lpstr>
      <vt:lpstr>A125245550T</vt:lpstr>
      <vt:lpstr>A125245550T_Data</vt:lpstr>
      <vt:lpstr>A125245550T_Latest</vt:lpstr>
      <vt:lpstr>A125245554A</vt:lpstr>
      <vt:lpstr>A125245554A_Data</vt:lpstr>
      <vt:lpstr>A125245554A_Latest</vt:lpstr>
      <vt:lpstr>A125245558K</vt:lpstr>
      <vt:lpstr>A125245558K_Data</vt:lpstr>
      <vt:lpstr>A125245558K_Latest</vt:lpstr>
      <vt:lpstr>A125245562A</vt:lpstr>
      <vt:lpstr>A125245562A_Data</vt:lpstr>
      <vt:lpstr>A125245562A_Latest</vt:lpstr>
      <vt:lpstr>A125245566K</vt:lpstr>
      <vt:lpstr>A125245566K_Data</vt:lpstr>
      <vt:lpstr>A125245566K_Latest</vt:lpstr>
      <vt:lpstr>A125245570A</vt:lpstr>
      <vt:lpstr>A125245570A_Data</vt:lpstr>
      <vt:lpstr>A125245570A_Latest</vt:lpstr>
      <vt:lpstr>A125245574K</vt:lpstr>
      <vt:lpstr>A125245574K_Data</vt:lpstr>
      <vt:lpstr>A125245574K_Latest</vt:lpstr>
      <vt:lpstr>A125245578V</vt:lpstr>
      <vt:lpstr>A125245578V_Data</vt:lpstr>
      <vt:lpstr>A125245578V_Latest</vt:lpstr>
      <vt:lpstr>A125245934C</vt:lpstr>
      <vt:lpstr>A125245934C_Data</vt:lpstr>
      <vt:lpstr>A125245934C_Latest</vt:lpstr>
      <vt:lpstr>A125245938L</vt:lpstr>
      <vt:lpstr>A125245938L_Data</vt:lpstr>
      <vt:lpstr>A125245938L_Latest</vt:lpstr>
      <vt:lpstr>A125245942C</vt:lpstr>
      <vt:lpstr>A125245942C_Data</vt:lpstr>
      <vt:lpstr>A125245942C_Latest</vt:lpstr>
      <vt:lpstr>A125245946L</vt:lpstr>
      <vt:lpstr>A125245946L_Data</vt:lpstr>
      <vt:lpstr>A125245946L_Latest</vt:lpstr>
      <vt:lpstr>A125245950C</vt:lpstr>
      <vt:lpstr>A125245950C_Data</vt:lpstr>
      <vt:lpstr>A125245950C_Latest</vt:lpstr>
      <vt:lpstr>A125245954L</vt:lpstr>
      <vt:lpstr>A125245954L_Data</vt:lpstr>
      <vt:lpstr>A125245954L_Latest</vt:lpstr>
      <vt:lpstr>A125245958W</vt:lpstr>
      <vt:lpstr>A125245958W_Data</vt:lpstr>
      <vt:lpstr>A125245958W_Latest</vt:lpstr>
      <vt:lpstr>A125245962L</vt:lpstr>
      <vt:lpstr>A125245962L_Data</vt:lpstr>
      <vt:lpstr>A125245962L_Latest</vt:lpstr>
      <vt:lpstr>A125245966W</vt:lpstr>
      <vt:lpstr>A125245966W_Data</vt:lpstr>
      <vt:lpstr>A125245966W_Latest</vt:lpstr>
      <vt:lpstr>A125245970L</vt:lpstr>
      <vt:lpstr>A125245970L_Data</vt:lpstr>
      <vt:lpstr>A125245970L_Latest</vt:lpstr>
      <vt:lpstr>A125245974W</vt:lpstr>
      <vt:lpstr>A125245974W_Data</vt:lpstr>
      <vt:lpstr>A125245974W_Latest</vt:lpstr>
      <vt:lpstr>A125246330J</vt:lpstr>
      <vt:lpstr>A125246330J_Data</vt:lpstr>
      <vt:lpstr>A125246330J_Latest</vt:lpstr>
      <vt:lpstr>A125246334T</vt:lpstr>
      <vt:lpstr>A125246334T_Data</vt:lpstr>
      <vt:lpstr>A125246334T_Latest</vt:lpstr>
      <vt:lpstr>A125246338A</vt:lpstr>
      <vt:lpstr>A125246338A_Data</vt:lpstr>
      <vt:lpstr>A125246338A_Latest</vt:lpstr>
      <vt:lpstr>A125246342T</vt:lpstr>
      <vt:lpstr>A125246342T_Data</vt:lpstr>
      <vt:lpstr>A125246342T_Latest</vt:lpstr>
      <vt:lpstr>A125246346A</vt:lpstr>
      <vt:lpstr>A125246346A_Data</vt:lpstr>
      <vt:lpstr>A125246346A_Latest</vt:lpstr>
      <vt:lpstr>A125246350T</vt:lpstr>
      <vt:lpstr>A125246350T_Data</vt:lpstr>
      <vt:lpstr>A125246350T_Latest</vt:lpstr>
      <vt:lpstr>A125246354A</vt:lpstr>
      <vt:lpstr>A125246354A_Data</vt:lpstr>
      <vt:lpstr>A125246354A_Latest</vt:lpstr>
      <vt:lpstr>A125246358K</vt:lpstr>
      <vt:lpstr>A125246358K_Data</vt:lpstr>
      <vt:lpstr>A125246358K_Latest</vt:lpstr>
      <vt:lpstr>A125246362A</vt:lpstr>
      <vt:lpstr>A125246362A_Data</vt:lpstr>
      <vt:lpstr>A125246362A_Latest</vt:lpstr>
      <vt:lpstr>A125246366K</vt:lpstr>
      <vt:lpstr>A125246366K_Data</vt:lpstr>
      <vt:lpstr>A125246366K_Latest</vt:lpstr>
      <vt:lpstr>A125246370A</vt:lpstr>
      <vt:lpstr>A125246370A_Data</vt:lpstr>
      <vt:lpstr>A125246370A_Latest</vt:lpstr>
      <vt:lpstr>A125246726C</vt:lpstr>
      <vt:lpstr>A125246726C_Data</vt:lpstr>
      <vt:lpstr>A125246726C_Latest</vt:lpstr>
      <vt:lpstr>A125246730V</vt:lpstr>
      <vt:lpstr>A125246730V_Data</vt:lpstr>
      <vt:lpstr>A125246730V_Latest</vt:lpstr>
      <vt:lpstr>A125246734C</vt:lpstr>
      <vt:lpstr>A125246734C_Data</vt:lpstr>
      <vt:lpstr>A125246734C_Latest</vt:lpstr>
      <vt:lpstr>A125246738L</vt:lpstr>
      <vt:lpstr>A125246738L_Data</vt:lpstr>
      <vt:lpstr>A125246738L_Latest</vt:lpstr>
      <vt:lpstr>A125246742C</vt:lpstr>
      <vt:lpstr>A125246742C_Data</vt:lpstr>
      <vt:lpstr>A125246742C_Latest</vt:lpstr>
      <vt:lpstr>A125246746L</vt:lpstr>
      <vt:lpstr>A125246746L_Data</vt:lpstr>
      <vt:lpstr>A125246746L_Latest</vt:lpstr>
      <vt:lpstr>A125246750C</vt:lpstr>
      <vt:lpstr>A125246750C_Data</vt:lpstr>
      <vt:lpstr>A125246750C_Latest</vt:lpstr>
      <vt:lpstr>A125246754L</vt:lpstr>
      <vt:lpstr>A125246754L_Data</vt:lpstr>
      <vt:lpstr>A125246754L_Latest</vt:lpstr>
      <vt:lpstr>A125246758W</vt:lpstr>
      <vt:lpstr>A125246758W_Data</vt:lpstr>
      <vt:lpstr>A125246758W_Latest</vt:lpstr>
      <vt:lpstr>A125246762L</vt:lpstr>
      <vt:lpstr>A125246762L_Data</vt:lpstr>
      <vt:lpstr>A125246762L_Latest</vt:lpstr>
      <vt:lpstr>A125246766W</vt:lpstr>
      <vt:lpstr>A125246766W_Data</vt:lpstr>
      <vt:lpstr>A125246766W_Latest</vt:lpstr>
      <vt:lpstr>A125246770L</vt:lpstr>
      <vt:lpstr>A125246770L_Data</vt:lpstr>
      <vt:lpstr>A125246770L_Latest</vt:lpstr>
      <vt:lpstr>A125246774W</vt:lpstr>
      <vt:lpstr>A125246774W_Data</vt:lpstr>
      <vt:lpstr>A125246774W_Latest</vt:lpstr>
      <vt:lpstr>A125246778F</vt:lpstr>
      <vt:lpstr>A125246778F_Data</vt:lpstr>
      <vt:lpstr>A125246778F_Latest</vt:lpstr>
      <vt:lpstr>A125246782W</vt:lpstr>
      <vt:lpstr>A125246782W_Data</vt:lpstr>
      <vt:lpstr>A125246782W_Latest</vt:lpstr>
      <vt:lpstr>A125246786F</vt:lpstr>
      <vt:lpstr>A125246786F_Data</vt:lpstr>
      <vt:lpstr>A125246786F_Latest</vt:lpstr>
      <vt:lpstr>A125246790W</vt:lpstr>
      <vt:lpstr>A125246790W_Data</vt:lpstr>
      <vt:lpstr>A125246790W_Latest</vt:lpstr>
      <vt:lpstr>A125246794F</vt:lpstr>
      <vt:lpstr>A125246794F_Data</vt:lpstr>
      <vt:lpstr>A125246794F_Latest</vt:lpstr>
      <vt:lpstr>A125246798R</vt:lpstr>
      <vt:lpstr>A125246798R_Data</vt:lpstr>
      <vt:lpstr>A125246798R_Latest</vt:lpstr>
      <vt:lpstr>A125246802V</vt:lpstr>
      <vt:lpstr>A125246802V_Data</vt:lpstr>
      <vt:lpstr>A125246802V_Latest</vt:lpstr>
      <vt:lpstr>A125246806C</vt:lpstr>
      <vt:lpstr>A125246806C_Data</vt:lpstr>
      <vt:lpstr>A125246806C_Latest</vt:lpstr>
      <vt:lpstr>A125246810V</vt:lpstr>
      <vt:lpstr>A125246810V_Data</vt:lpstr>
      <vt:lpstr>A125246810V_Latest</vt:lpstr>
      <vt:lpstr>A125246814C</vt:lpstr>
      <vt:lpstr>A125246814C_Data</vt:lpstr>
      <vt:lpstr>A125246814C_Latest</vt:lpstr>
      <vt:lpstr>A125246818L</vt:lpstr>
      <vt:lpstr>A125246818L_Data</vt:lpstr>
      <vt:lpstr>A125246818L_Latest</vt:lpstr>
      <vt:lpstr>A125246822C</vt:lpstr>
      <vt:lpstr>A125246822C_Data</vt:lpstr>
      <vt:lpstr>A125246822C_Latest</vt:lpstr>
      <vt:lpstr>A125246826L</vt:lpstr>
      <vt:lpstr>A125246826L_Data</vt:lpstr>
      <vt:lpstr>A125246826L_Latest</vt:lpstr>
      <vt:lpstr>A125246830C</vt:lpstr>
      <vt:lpstr>A125246830C_Data</vt:lpstr>
      <vt:lpstr>A125246830C_Latest</vt:lpstr>
      <vt:lpstr>A125246834L</vt:lpstr>
      <vt:lpstr>A125246834L_Data</vt:lpstr>
      <vt:lpstr>A125246834L_Latest</vt:lpstr>
      <vt:lpstr>A125246838W</vt:lpstr>
      <vt:lpstr>A125246838W_Data</vt:lpstr>
      <vt:lpstr>A125246838W_Latest</vt:lpstr>
      <vt:lpstr>A125246842L</vt:lpstr>
      <vt:lpstr>A125246842L_Data</vt:lpstr>
      <vt:lpstr>A125246842L_Latest</vt:lpstr>
      <vt:lpstr>A125246846W</vt:lpstr>
      <vt:lpstr>A125246846W_Data</vt:lpstr>
      <vt:lpstr>A125246846W_Latest</vt:lpstr>
      <vt:lpstr>A125246850L</vt:lpstr>
      <vt:lpstr>A125246850L_Data</vt:lpstr>
      <vt:lpstr>A125246850L_Latest</vt:lpstr>
      <vt:lpstr>A125246854W</vt:lpstr>
      <vt:lpstr>A125246854W_Data</vt:lpstr>
      <vt:lpstr>A125246854W_Latest</vt:lpstr>
      <vt:lpstr>A125246858F</vt:lpstr>
      <vt:lpstr>A125246858F_Data</vt:lpstr>
      <vt:lpstr>A125246858F_Latest</vt:lpstr>
      <vt:lpstr>A125246862W</vt:lpstr>
      <vt:lpstr>A125246862W_Data</vt:lpstr>
      <vt:lpstr>A125246862W_Latest</vt:lpstr>
      <vt:lpstr>A125246866F</vt:lpstr>
      <vt:lpstr>A125246866F_Data</vt:lpstr>
      <vt:lpstr>A125246866F_Latest</vt:lpstr>
      <vt:lpstr>A125246870W</vt:lpstr>
      <vt:lpstr>A125246870W_Data</vt:lpstr>
      <vt:lpstr>A125246870W_Latest</vt:lpstr>
      <vt:lpstr>A125246874F</vt:lpstr>
      <vt:lpstr>A125246874F_Data</vt:lpstr>
      <vt:lpstr>A125246874F_Latest</vt:lpstr>
      <vt:lpstr>A125246878R</vt:lpstr>
      <vt:lpstr>A125246878R_Data</vt:lpstr>
      <vt:lpstr>A125246878R_Latest</vt:lpstr>
      <vt:lpstr>A125246882F</vt:lpstr>
      <vt:lpstr>A125246882F_Data</vt:lpstr>
      <vt:lpstr>A125246882F_Latest</vt:lpstr>
      <vt:lpstr>A125246886R</vt:lpstr>
      <vt:lpstr>A125246886R_Data</vt:lpstr>
      <vt:lpstr>A125246886R_Latest</vt:lpstr>
      <vt:lpstr>A125246890F</vt:lpstr>
      <vt:lpstr>A125246890F_Data</vt:lpstr>
      <vt:lpstr>A125246890F_Latest</vt:lpstr>
      <vt:lpstr>A125246894R</vt:lpstr>
      <vt:lpstr>A125246894R_Data</vt:lpstr>
      <vt:lpstr>A125246894R_Latest</vt:lpstr>
      <vt:lpstr>A125246898X</vt:lpstr>
      <vt:lpstr>A125246898X_Data</vt:lpstr>
      <vt:lpstr>A125246898X_Latest</vt:lpstr>
      <vt:lpstr>A125246902C</vt:lpstr>
      <vt:lpstr>A125246902C_Data</vt:lpstr>
      <vt:lpstr>A125246902C_Latest</vt:lpstr>
      <vt:lpstr>A125246906L</vt:lpstr>
      <vt:lpstr>A125246906L_Data</vt:lpstr>
      <vt:lpstr>A125246906L_Latest</vt:lpstr>
      <vt:lpstr>A125246910C</vt:lpstr>
      <vt:lpstr>A125246910C_Data</vt:lpstr>
      <vt:lpstr>A125246910C_Latest</vt:lpstr>
      <vt:lpstr>A125246914L</vt:lpstr>
      <vt:lpstr>A125246914L_Data</vt:lpstr>
      <vt:lpstr>A125246914L_Latest</vt:lpstr>
      <vt:lpstr>A125246918W</vt:lpstr>
      <vt:lpstr>A125246918W_Data</vt:lpstr>
      <vt:lpstr>A125246918W_Latest</vt:lpstr>
      <vt:lpstr>A125246922L</vt:lpstr>
      <vt:lpstr>A125246922L_Data</vt:lpstr>
      <vt:lpstr>A125246922L_Latest</vt:lpstr>
      <vt:lpstr>A125246926W</vt:lpstr>
      <vt:lpstr>A125246926W_Data</vt:lpstr>
      <vt:lpstr>A125246926W_Latest</vt:lpstr>
      <vt:lpstr>A125246930L</vt:lpstr>
      <vt:lpstr>A125246930L_Data</vt:lpstr>
      <vt:lpstr>A125246930L_Latest</vt:lpstr>
      <vt:lpstr>A125246934W</vt:lpstr>
      <vt:lpstr>A125246934W_Data</vt:lpstr>
      <vt:lpstr>A125246934W_Latest</vt:lpstr>
      <vt:lpstr>A125246938F</vt:lpstr>
      <vt:lpstr>A125246938F_Data</vt:lpstr>
      <vt:lpstr>A125246938F_Latest</vt:lpstr>
      <vt:lpstr>A125246942W</vt:lpstr>
      <vt:lpstr>A125246942W_Data</vt:lpstr>
      <vt:lpstr>A125246942W_Latest</vt:lpstr>
      <vt:lpstr>A125246946F</vt:lpstr>
      <vt:lpstr>A125246946F_Data</vt:lpstr>
      <vt:lpstr>A125246946F_Latest</vt:lpstr>
      <vt:lpstr>A125246950W</vt:lpstr>
      <vt:lpstr>A125246950W_Data</vt:lpstr>
      <vt:lpstr>A125246950W_Latest</vt:lpstr>
      <vt:lpstr>A125246954F</vt:lpstr>
      <vt:lpstr>A125246954F_Data</vt:lpstr>
      <vt:lpstr>A125246954F_Latest</vt:lpstr>
      <vt:lpstr>A125246958R</vt:lpstr>
      <vt:lpstr>A125246958R_Data</vt:lpstr>
      <vt:lpstr>A125246958R_Latest</vt:lpstr>
      <vt:lpstr>A125246962F</vt:lpstr>
      <vt:lpstr>A125246962F_Data</vt:lpstr>
      <vt:lpstr>A125246962F_Latest</vt:lpstr>
      <vt:lpstr>A125246966R</vt:lpstr>
      <vt:lpstr>A125246966R_Data</vt:lpstr>
      <vt:lpstr>A125246966R_Latest</vt:lpstr>
      <vt:lpstr>A125246970F</vt:lpstr>
      <vt:lpstr>A125246970F_Data</vt:lpstr>
      <vt:lpstr>A125246970F_Latest</vt:lpstr>
      <vt:lpstr>A125246974R</vt:lpstr>
      <vt:lpstr>A125246974R_Data</vt:lpstr>
      <vt:lpstr>A125246974R_Latest</vt:lpstr>
      <vt:lpstr>A125246978X</vt:lpstr>
      <vt:lpstr>A125246978X_Data</vt:lpstr>
      <vt:lpstr>A125246978X_Latest</vt:lpstr>
      <vt:lpstr>A125246982R</vt:lpstr>
      <vt:lpstr>A125246982R_Data</vt:lpstr>
      <vt:lpstr>A125246982R_Latest</vt:lpstr>
      <vt:lpstr>A125246986X</vt:lpstr>
      <vt:lpstr>A125246986X_Data</vt:lpstr>
      <vt:lpstr>A125246986X_Latest</vt:lpstr>
      <vt:lpstr>A125246990R</vt:lpstr>
      <vt:lpstr>A125246990R_Data</vt:lpstr>
      <vt:lpstr>A125246990R_Latest</vt:lpstr>
      <vt:lpstr>A125246994X</vt:lpstr>
      <vt:lpstr>A125246994X_Data</vt:lpstr>
      <vt:lpstr>A125246994X_Latest</vt:lpstr>
      <vt:lpstr>A125246998J</vt:lpstr>
      <vt:lpstr>A125246998J_Data</vt:lpstr>
      <vt:lpstr>A125246998J_Latest</vt:lpstr>
      <vt:lpstr>A125247002R</vt:lpstr>
      <vt:lpstr>A125247002R_Data</vt:lpstr>
      <vt:lpstr>A125247002R_Latest</vt:lpstr>
      <vt:lpstr>A125247006X</vt:lpstr>
      <vt:lpstr>A125247006X_Data</vt:lpstr>
      <vt:lpstr>A125247006X_Latest</vt:lpstr>
      <vt:lpstr>A125247010R</vt:lpstr>
      <vt:lpstr>A125247010R_Data</vt:lpstr>
      <vt:lpstr>A125247010R_Latest</vt:lpstr>
      <vt:lpstr>A125247014X</vt:lpstr>
      <vt:lpstr>A125247014X_Data</vt:lpstr>
      <vt:lpstr>A125247014X_Latest</vt:lpstr>
      <vt:lpstr>A125247018J</vt:lpstr>
      <vt:lpstr>A125247018J_Data</vt:lpstr>
      <vt:lpstr>A125247018J_Latest</vt:lpstr>
      <vt:lpstr>A125247022X</vt:lpstr>
      <vt:lpstr>A125247022X_Data</vt:lpstr>
      <vt:lpstr>A125247022X_Latest</vt:lpstr>
      <vt:lpstr>A125247026J</vt:lpstr>
      <vt:lpstr>A125247026J_Data</vt:lpstr>
      <vt:lpstr>A125247026J_Latest</vt:lpstr>
      <vt:lpstr>A125247030X</vt:lpstr>
      <vt:lpstr>A125247030X_Data</vt:lpstr>
      <vt:lpstr>A125247030X_Latest</vt:lpstr>
      <vt:lpstr>A125247034J</vt:lpstr>
      <vt:lpstr>A125247034J_Data</vt:lpstr>
      <vt:lpstr>A125247034J_Latest</vt:lpstr>
      <vt:lpstr>A125247038T</vt:lpstr>
      <vt:lpstr>A125247038T_Data</vt:lpstr>
      <vt:lpstr>A125247038T_Latest</vt:lpstr>
      <vt:lpstr>A125247042J</vt:lpstr>
      <vt:lpstr>A125247042J_Data</vt:lpstr>
      <vt:lpstr>A125247042J_Latest</vt:lpstr>
      <vt:lpstr>A125247046T</vt:lpstr>
      <vt:lpstr>A125247046T_Data</vt:lpstr>
      <vt:lpstr>A125247046T_Latest</vt:lpstr>
      <vt:lpstr>A125247050J</vt:lpstr>
      <vt:lpstr>A125247050J_Data</vt:lpstr>
      <vt:lpstr>A125247050J_Latest</vt:lpstr>
      <vt:lpstr>A125247054T</vt:lpstr>
      <vt:lpstr>A125247054T_Data</vt:lpstr>
      <vt:lpstr>A125247054T_Latest</vt:lpstr>
      <vt:lpstr>A125247058A</vt:lpstr>
      <vt:lpstr>A125247058A_Data</vt:lpstr>
      <vt:lpstr>A125247058A_Latest</vt:lpstr>
      <vt:lpstr>A125247062T</vt:lpstr>
      <vt:lpstr>A125247062T_Data</vt:lpstr>
      <vt:lpstr>A125247062T_Latest</vt:lpstr>
      <vt:lpstr>A125247066A</vt:lpstr>
      <vt:lpstr>A125247066A_Data</vt:lpstr>
      <vt:lpstr>A125247066A_Latest</vt:lpstr>
      <vt:lpstr>A125247070T</vt:lpstr>
      <vt:lpstr>A125247070T_Data</vt:lpstr>
      <vt:lpstr>A125247070T_Latest</vt:lpstr>
      <vt:lpstr>A125247074A</vt:lpstr>
      <vt:lpstr>A125247074A_Data</vt:lpstr>
      <vt:lpstr>A125247074A_Latest</vt:lpstr>
      <vt:lpstr>A125247078K</vt:lpstr>
      <vt:lpstr>A125247078K_Data</vt:lpstr>
      <vt:lpstr>A125247078K_Latest</vt:lpstr>
      <vt:lpstr>A125247082A</vt:lpstr>
      <vt:lpstr>A125247082A_Data</vt:lpstr>
      <vt:lpstr>A125247082A_Latest</vt:lpstr>
      <vt:lpstr>A125247086K</vt:lpstr>
      <vt:lpstr>A125247086K_Data</vt:lpstr>
      <vt:lpstr>A125247086K_Latest</vt:lpstr>
      <vt:lpstr>A125247090A</vt:lpstr>
      <vt:lpstr>A125247090A_Data</vt:lpstr>
      <vt:lpstr>A125247090A_Latest</vt:lpstr>
      <vt:lpstr>A125247094K</vt:lpstr>
      <vt:lpstr>A125247094K_Data</vt:lpstr>
      <vt:lpstr>A125247094K_Latest</vt:lpstr>
      <vt:lpstr>A125247098V</vt:lpstr>
      <vt:lpstr>A125247098V_Data</vt:lpstr>
      <vt:lpstr>A125247098V_Latest</vt:lpstr>
      <vt:lpstr>A125247102X</vt:lpstr>
      <vt:lpstr>A125247102X_Data</vt:lpstr>
      <vt:lpstr>A125247102X_Latest</vt:lpstr>
      <vt:lpstr>A125247106J</vt:lpstr>
      <vt:lpstr>A125247106J_Data</vt:lpstr>
      <vt:lpstr>A125247106J_Latest</vt:lpstr>
      <vt:lpstr>A125247110X</vt:lpstr>
      <vt:lpstr>A125247110X_Data</vt:lpstr>
      <vt:lpstr>A125247110X_Latest</vt:lpstr>
      <vt:lpstr>A125247114J</vt:lpstr>
      <vt:lpstr>A125247114J_Data</vt:lpstr>
      <vt:lpstr>A125247114J_Latest</vt:lpstr>
      <vt:lpstr>A125247118T</vt:lpstr>
      <vt:lpstr>A125247118T_Data</vt:lpstr>
      <vt:lpstr>A125247118T_Latest</vt:lpstr>
      <vt:lpstr>A125247122J</vt:lpstr>
      <vt:lpstr>A125247122J_Data</vt:lpstr>
      <vt:lpstr>A125247122J_Latest</vt:lpstr>
      <vt:lpstr>A125247126T</vt:lpstr>
      <vt:lpstr>A125247126T_Data</vt:lpstr>
      <vt:lpstr>A125247126T_Latest</vt:lpstr>
      <vt:lpstr>A125247130J</vt:lpstr>
      <vt:lpstr>A125247130J_Data</vt:lpstr>
      <vt:lpstr>A125247130J_Latest</vt:lpstr>
      <vt:lpstr>A125247134T</vt:lpstr>
      <vt:lpstr>A125247134T_Data</vt:lpstr>
      <vt:lpstr>A125247134T_Latest</vt:lpstr>
      <vt:lpstr>A125247138A</vt:lpstr>
      <vt:lpstr>A125247138A_Data</vt:lpstr>
      <vt:lpstr>A125247138A_Latest</vt:lpstr>
      <vt:lpstr>A125247142T</vt:lpstr>
      <vt:lpstr>A125247142T_Data</vt:lpstr>
      <vt:lpstr>A125247142T_Latest</vt:lpstr>
      <vt:lpstr>A125247146A</vt:lpstr>
      <vt:lpstr>A125247146A_Data</vt:lpstr>
      <vt:lpstr>A125247146A_Latest</vt:lpstr>
      <vt:lpstr>A125247150T</vt:lpstr>
      <vt:lpstr>A125247150T_Data</vt:lpstr>
      <vt:lpstr>A125247150T_Latest</vt:lpstr>
      <vt:lpstr>A125247154A</vt:lpstr>
      <vt:lpstr>A125247154A_Data</vt:lpstr>
      <vt:lpstr>A125247154A_Latest</vt:lpstr>
      <vt:lpstr>A125247158K</vt:lpstr>
      <vt:lpstr>A125247158K_Data</vt:lpstr>
      <vt:lpstr>A125247158K_Latest</vt:lpstr>
      <vt:lpstr>A125247162A</vt:lpstr>
      <vt:lpstr>A125247162A_Data</vt:lpstr>
      <vt:lpstr>A125247162A_Latest</vt:lpstr>
      <vt:lpstr>A125247518C</vt:lpstr>
      <vt:lpstr>A125247518C_Data</vt:lpstr>
      <vt:lpstr>A125247518C_Latest</vt:lpstr>
      <vt:lpstr>A125247522V</vt:lpstr>
      <vt:lpstr>A125247522V_Data</vt:lpstr>
      <vt:lpstr>A125247522V_Latest</vt:lpstr>
      <vt:lpstr>A125247526C</vt:lpstr>
      <vt:lpstr>A125247526C_Data</vt:lpstr>
      <vt:lpstr>A125247526C_Latest</vt:lpstr>
      <vt:lpstr>A125247530V</vt:lpstr>
      <vt:lpstr>A125247530V_Data</vt:lpstr>
      <vt:lpstr>A125247530V_Latest</vt:lpstr>
      <vt:lpstr>A125247534C</vt:lpstr>
      <vt:lpstr>A125247534C_Data</vt:lpstr>
      <vt:lpstr>A125247534C_Latest</vt:lpstr>
      <vt:lpstr>A125247538L</vt:lpstr>
      <vt:lpstr>A125247538L_Data</vt:lpstr>
      <vt:lpstr>A125247538L_Latest</vt:lpstr>
      <vt:lpstr>A125247542C</vt:lpstr>
      <vt:lpstr>A125247542C_Data</vt:lpstr>
      <vt:lpstr>A125247542C_Latest</vt:lpstr>
      <vt:lpstr>A125247546L</vt:lpstr>
      <vt:lpstr>A125247546L_Data</vt:lpstr>
      <vt:lpstr>A125247546L_Latest</vt:lpstr>
      <vt:lpstr>A125247550C</vt:lpstr>
      <vt:lpstr>A125247550C_Data</vt:lpstr>
      <vt:lpstr>A125247550C_Latest</vt:lpstr>
      <vt:lpstr>A125247554L</vt:lpstr>
      <vt:lpstr>A125247554L_Data</vt:lpstr>
      <vt:lpstr>A125247554L_Latest</vt:lpstr>
      <vt:lpstr>A125247558W</vt:lpstr>
      <vt:lpstr>A125247558W_Data</vt:lpstr>
      <vt:lpstr>A125247558W_Latest</vt:lpstr>
      <vt:lpstr>A125247914F</vt:lpstr>
      <vt:lpstr>A125247914F_Data</vt:lpstr>
      <vt:lpstr>A125247914F_Latest</vt:lpstr>
      <vt:lpstr>A125247918R</vt:lpstr>
      <vt:lpstr>A125247918R_Data</vt:lpstr>
      <vt:lpstr>A125247918R_Latest</vt:lpstr>
      <vt:lpstr>A125247922F</vt:lpstr>
      <vt:lpstr>A125247922F_Data</vt:lpstr>
      <vt:lpstr>A125247922F_Latest</vt:lpstr>
      <vt:lpstr>A125247926R</vt:lpstr>
      <vt:lpstr>A125247926R_Data</vt:lpstr>
      <vt:lpstr>A125247926R_Latest</vt:lpstr>
      <vt:lpstr>A125247930F</vt:lpstr>
      <vt:lpstr>A125247930F_Data</vt:lpstr>
      <vt:lpstr>A125247930F_Latest</vt:lpstr>
      <vt:lpstr>A125247934R</vt:lpstr>
      <vt:lpstr>A125247934R_Data</vt:lpstr>
      <vt:lpstr>A125247934R_Latest</vt:lpstr>
      <vt:lpstr>A125247938X</vt:lpstr>
      <vt:lpstr>A125247938X_Data</vt:lpstr>
      <vt:lpstr>A125247938X_Latest</vt:lpstr>
      <vt:lpstr>A125247942R</vt:lpstr>
      <vt:lpstr>A125247942R_Data</vt:lpstr>
      <vt:lpstr>A125247942R_Latest</vt:lpstr>
      <vt:lpstr>A125247946X</vt:lpstr>
      <vt:lpstr>A125247946X_Data</vt:lpstr>
      <vt:lpstr>A125247946X_Latest</vt:lpstr>
      <vt:lpstr>A125247950R</vt:lpstr>
      <vt:lpstr>A125247950R_Data</vt:lpstr>
      <vt:lpstr>A125247950R_Latest</vt:lpstr>
      <vt:lpstr>A125247954X</vt:lpstr>
      <vt:lpstr>A125247954X_Data</vt:lpstr>
      <vt:lpstr>A125247954X_Latest</vt:lpstr>
      <vt:lpstr>A125248310K</vt:lpstr>
      <vt:lpstr>A125248310K_Data</vt:lpstr>
      <vt:lpstr>A125248310K_Latest</vt:lpstr>
      <vt:lpstr>A125248314V</vt:lpstr>
      <vt:lpstr>A125248314V_Data</vt:lpstr>
      <vt:lpstr>A125248314V_Latest</vt:lpstr>
      <vt:lpstr>A125248318C</vt:lpstr>
      <vt:lpstr>A125248318C_Data</vt:lpstr>
      <vt:lpstr>A125248318C_Latest</vt:lpstr>
      <vt:lpstr>A125248322V</vt:lpstr>
      <vt:lpstr>A125248322V_Data</vt:lpstr>
      <vt:lpstr>A125248322V_Latest</vt:lpstr>
      <vt:lpstr>A125248326C</vt:lpstr>
      <vt:lpstr>A125248326C_Data</vt:lpstr>
      <vt:lpstr>A125248326C_Latest</vt:lpstr>
      <vt:lpstr>A125248330V</vt:lpstr>
      <vt:lpstr>A125248330V_Data</vt:lpstr>
      <vt:lpstr>A125248330V_Latest</vt:lpstr>
      <vt:lpstr>A125248334C</vt:lpstr>
      <vt:lpstr>A125248334C_Data</vt:lpstr>
      <vt:lpstr>A125248334C_Latest</vt:lpstr>
      <vt:lpstr>A125248338L</vt:lpstr>
      <vt:lpstr>A125248338L_Data</vt:lpstr>
      <vt:lpstr>A125248338L_Latest</vt:lpstr>
      <vt:lpstr>A125248342C</vt:lpstr>
      <vt:lpstr>A125248342C_Data</vt:lpstr>
      <vt:lpstr>A125248342C_Latest</vt:lpstr>
      <vt:lpstr>A125248346L</vt:lpstr>
      <vt:lpstr>A125248346L_Data</vt:lpstr>
      <vt:lpstr>A125248346L_Latest</vt:lpstr>
      <vt:lpstr>A125248350C</vt:lpstr>
      <vt:lpstr>A125248350C_Data</vt:lpstr>
      <vt:lpstr>A125248350C_Latest</vt:lpstr>
      <vt:lpstr>A125248706F</vt:lpstr>
      <vt:lpstr>A125248706F_Data</vt:lpstr>
      <vt:lpstr>A125248706F_Latest</vt:lpstr>
      <vt:lpstr>A125248710W</vt:lpstr>
      <vt:lpstr>A125248710W_Data</vt:lpstr>
      <vt:lpstr>A125248710W_Latest</vt:lpstr>
      <vt:lpstr>A125248714F</vt:lpstr>
      <vt:lpstr>A125248714F_Data</vt:lpstr>
      <vt:lpstr>A125248714F_Latest</vt:lpstr>
      <vt:lpstr>A125248718R</vt:lpstr>
      <vt:lpstr>A125248718R_Data</vt:lpstr>
      <vt:lpstr>A125248718R_Latest</vt:lpstr>
      <vt:lpstr>A125248722F</vt:lpstr>
      <vt:lpstr>A125248722F_Data</vt:lpstr>
      <vt:lpstr>A125248722F_Latest</vt:lpstr>
      <vt:lpstr>A125248726R</vt:lpstr>
      <vt:lpstr>A125248726R_Data</vt:lpstr>
      <vt:lpstr>A125248726R_Latest</vt:lpstr>
      <vt:lpstr>A125248730F</vt:lpstr>
      <vt:lpstr>A125248730F_Data</vt:lpstr>
      <vt:lpstr>A125248730F_Latest</vt:lpstr>
      <vt:lpstr>A125248734R</vt:lpstr>
      <vt:lpstr>A125248734R_Data</vt:lpstr>
      <vt:lpstr>A125248734R_Latest</vt:lpstr>
      <vt:lpstr>A125248738X</vt:lpstr>
      <vt:lpstr>A125248738X_Data</vt:lpstr>
      <vt:lpstr>A125248738X_Latest</vt:lpstr>
      <vt:lpstr>A125248742R</vt:lpstr>
      <vt:lpstr>A125248742R_Data</vt:lpstr>
      <vt:lpstr>A125248742R_Latest</vt:lpstr>
      <vt:lpstr>A125248746X</vt:lpstr>
      <vt:lpstr>A125248746X_Data</vt:lpstr>
      <vt:lpstr>A125248746X_Latest</vt:lpstr>
      <vt:lpstr>A125249102K</vt:lpstr>
      <vt:lpstr>A125249102K_Data</vt:lpstr>
      <vt:lpstr>A125249102K_Latest</vt:lpstr>
      <vt:lpstr>A125249106V</vt:lpstr>
      <vt:lpstr>A125249106V_Data</vt:lpstr>
      <vt:lpstr>A125249106V_Latest</vt:lpstr>
      <vt:lpstr>A125249110K</vt:lpstr>
      <vt:lpstr>A125249110K_Data</vt:lpstr>
      <vt:lpstr>A125249110K_Latest</vt:lpstr>
      <vt:lpstr>A125249114V</vt:lpstr>
      <vt:lpstr>A125249114V_Data</vt:lpstr>
      <vt:lpstr>A125249114V_Latest</vt:lpstr>
      <vt:lpstr>A125249118C</vt:lpstr>
      <vt:lpstr>A125249118C_Data</vt:lpstr>
      <vt:lpstr>A125249118C_Latest</vt:lpstr>
      <vt:lpstr>A125249122V</vt:lpstr>
      <vt:lpstr>A125249122V_Data</vt:lpstr>
      <vt:lpstr>A125249122V_Latest</vt:lpstr>
      <vt:lpstr>A125249126C</vt:lpstr>
      <vt:lpstr>A125249126C_Data</vt:lpstr>
      <vt:lpstr>A125249126C_Latest</vt:lpstr>
      <vt:lpstr>A125249130V</vt:lpstr>
      <vt:lpstr>A125249130V_Data</vt:lpstr>
      <vt:lpstr>A125249130V_Latest</vt:lpstr>
      <vt:lpstr>A125249134C</vt:lpstr>
      <vt:lpstr>A125249134C_Data</vt:lpstr>
      <vt:lpstr>A125249134C_Latest</vt:lpstr>
      <vt:lpstr>A125249138L</vt:lpstr>
      <vt:lpstr>A125249138L_Data</vt:lpstr>
      <vt:lpstr>A125249138L_Latest</vt:lpstr>
      <vt:lpstr>A125249142C</vt:lpstr>
      <vt:lpstr>A125249142C_Data</vt:lpstr>
      <vt:lpstr>A125249142C_Latest</vt:lpstr>
      <vt:lpstr>A125249146L</vt:lpstr>
      <vt:lpstr>A125249146L_Data</vt:lpstr>
      <vt:lpstr>A125249146L_Latest</vt:lpstr>
      <vt:lpstr>A125249150C</vt:lpstr>
      <vt:lpstr>A125249150C_Data</vt:lpstr>
      <vt:lpstr>A125249150C_Latest</vt:lpstr>
      <vt:lpstr>A125249154L</vt:lpstr>
      <vt:lpstr>A125249154L_Data</vt:lpstr>
      <vt:lpstr>A125249154L_Latest</vt:lpstr>
      <vt:lpstr>A125249158W</vt:lpstr>
      <vt:lpstr>A125249158W_Data</vt:lpstr>
      <vt:lpstr>A125249158W_Latest</vt:lpstr>
      <vt:lpstr>A125249162L</vt:lpstr>
      <vt:lpstr>A125249162L_Data</vt:lpstr>
      <vt:lpstr>A125249162L_Latest</vt:lpstr>
      <vt:lpstr>A125249166W</vt:lpstr>
      <vt:lpstr>A125249166W_Data</vt:lpstr>
      <vt:lpstr>A125249166W_Latest</vt:lpstr>
      <vt:lpstr>A125249170L</vt:lpstr>
      <vt:lpstr>A125249170L_Data</vt:lpstr>
      <vt:lpstr>A125249170L_Latest</vt:lpstr>
      <vt:lpstr>A125249174W</vt:lpstr>
      <vt:lpstr>A125249174W_Data</vt:lpstr>
      <vt:lpstr>A125249174W_Latest</vt:lpstr>
      <vt:lpstr>A125249178F</vt:lpstr>
      <vt:lpstr>A125249178F_Data</vt:lpstr>
      <vt:lpstr>A125249178F_Latest</vt:lpstr>
      <vt:lpstr>A125249182W</vt:lpstr>
      <vt:lpstr>A125249182W_Data</vt:lpstr>
      <vt:lpstr>A125249182W_Latest</vt:lpstr>
      <vt:lpstr>A125249186F</vt:lpstr>
      <vt:lpstr>A125249186F_Data</vt:lpstr>
      <vt:lpstr>A125249186F_Latest</vt:lpstr>
      <vt:lpstr>A125249190W</vt:lpstr>
      <vt:lpstr>A125249190W_Data</vt:lpstr>
      <vt:lpstr>A125249190W_Latest</vt:lpstr>
      <vt:lpstr>A125249194F</vt:lpstr>
      <vt:lpstr>A125249194F_Data</vt:lpstr>
      <vt:lpstr>A125249194F_Latest</vt:lpstr>
      <vt:lpstr>A125249198R</vt:lpstr>
      <vt:lpstr>A125249198R_Data</vt:lpstr>
      <vt:lpstr>A125249198R_Latest</vt:lpstr>
      <vt:lpstr>A125249202V</vt:lpstr>
      <vt:lpstr>A125249202V_Data</vt:lpstr>
      <vt:lpstr>A125249202V_Latest</vt:lpstr>
      <vt:lpstr>A125249206C</vt:lpstr>
      <vt:lpstr>A125249206C_Data</vt:lpstr>
      <vt:lpstr>A125249206C_Latest</vt:lpstr>
      <vt:lpstr>A125249210V</vt:lpstr>
      <vt:lpstr>A125249210V_Data</vt:lpstr>
      <vt:lpstr>A125249210V_Latest</vt:lpstr>
      <vt:lpstr>A125249214C</vt:lpstr>
      <vt:lpstr>A125249214C_Data</vt:lpstr>
      <vt:lpstr>A125249214C_Latest</vt:lpstr>
      <vt:lpstr>A125249218L</vt:lpstr>
      <vt:lpstr>A125249218L_Data</vt:lpstr>
      <vt:lpstr>A125249218L_Latest</vt:lpstr>
      <vt:lpstr>A125249222C</vt:lpstr>
      <vt:lpstr>A125249222C_Data</vt:lpstr>
      <vt:lpstr>A125249222C_Latest</vt:lpstr>
      <vt:lpstr>A125249226L</vt:lpstr>
      <vt:lpstr>A125249226L_Data</vt:lpstr>
      <vt:lpstr>A125249226L_Latest</vt:lpstr>
      <vt:lpstr>A125249230C</vt:lpstr>
      <vt:lpstr>A125249230C_Data</vt:lpstr>
      <vt:lpstr>A125249230C_Latest</vt:lpstr>
      <vt:lpstr>A125249234L</vt:lpstr>
      <vt:lpstr>A125249234L_Data</vt:lpstr>
      <vt:lpstr>A125249234L_Latest</vt:lpstr>
      <vt:lpstr>A125249238W</vt:lpstr>
      <vt:lpstr>A125249238W_Data</vt:lpstr>
      <vt:lpstr>A125249238W_Latest</vt:lpstr>
      <vt:lpstr>A125249242L</vt:lpstr>
      <vt:lpstr>A125249242L_Data</vt:lpstr>
      <vt:lpstr>A125249242L_Latest</vt:lpstr>
      <vt:lpstr>A125249246W</vt:lpstr>
      <vt:lpstr>A125249246W_Data</vt:lpstr>
      <vt:lpstr>A125249246W_Latest</vt:lpstr>
      <vt:lpstr>A125249250L</vt:lpstr>
      <vt:lpstr>A125249250L_Data</vt:lpstr>
      <vt:lpstr>A125249250L_Latest</vt:lpstr>
      <vt:lpstr>A125249254W</vt:lpstr>
      <vt:lpstr>A125249254W_Data</vt:lpstr>
      <vt:lpstr>A125249254W_Latest</vt:lpstr>
      <vt:lpstr>A125249258F</vt:lpstr>
      <vt:lpstr>A125249258F_Data</vt:lpstr>
      <vt:lpstr>A125249258F_Latest</vt:lpstr>
      <vt:lpstr>A125249262W</vt:lpstr>
      <vt:lpstr>A125249262W_Data</vt:lpstr>
      <vt:lpstr>A125249262W_Latest</vt:lpstr>
      <vt:lpstr>A125249266F</vt:lpstr>
      <vt:lpstr>A125249266F_Data</vt:lpstr>
      <vt:lpstr>A125249266F_Latest</vt:lpstr>
      <vt:lpstr>A125249270W</vt:lpstr>
      <vt:lpstr>A125249270W_Data</vt:lpstr>
      <vt:lpstr>A125249270W_Latest</vt:lpstr>
      <vt:lpstr>A125249274F</vt:lpstr>
      <vt:lpstr>A125249274F_Data</vt:lpstr>
      <vt:lpstr>A125249274F_Latest</vt:lpstr>
      <vt:lpstr>A125249278R</vt:lpstr>
      <vt:lpstr>A125249278R_Data</vt:lpstr>
      <vt:lpstr>A125249278R_Latest</vt:lpstr>
      <vt:lpstr>A125249282F</vt:lpstr>
      <vt:lpstr>A125249282F_Data</vt:lpstr>
      <vt:lpstr>A125249282F_Latest</vt:lpstr>
      <vt:lpstr>A125249286R</vt:lpstr>
      <vt:lpstr>A125249286R_Data</vt:lpstr>
      <vt:lpstr>A125249286R_Latest</vt:lpstr>
      <vt:lpstr>A125249290F</vt:lpstr>
      <vt:lpstr>A125249290F_Data</vt:lpstr>
      <vt:lpstr>A125249290F_Latest</vt:lpstr>
      <vt:lpstr>A125249294R</vt:lpstr>
      <vt:lpstr>A125249294R_Data</vt:lpstr>
      <vt:lpstr>A125249294R_Latest</vt:lpstr>
      <vt:lpstr>A125249298X</vt:lpstr>
      <vt:lpstr>A125249298X_Data</vt:lpstr>
      <vt:lpstr>A125249298X_Latest</vt:lpstr>
      <vt:lpstr>A125249302C</vt:lpstr>
      <vt:lpstr>A125249302C_Data</vt:lpstr>
      <vt:lpstr>A125249302C_Latest</vt:lpstr>
      <vt:lpstr>A125249306L</vt:lpstr>
      <vt:lpstr>A125249306L_Data</vt:lpstr>
      <vt:lpstr>A125249306L_Latest</vt:lpstr>
      <vt:lpstr>A125249310C</vt:lpstr>
      <vt:lpstr>A125249310C_Data</vt:lpstr>
      <vt:lpstr>A125249310C_Latest</vt:lpstr>
      <vt:lpstr>A125249314L</vt:lpstr>
      <vt:lpstr>A125249314L_Data</vt:lpstr>
      <vt:lpstr>A125249314L_Latest</vt:lpstr>
      <vt:lpstr>A125249318W</vt:lpstr>
      <vt:lpstr>A125249318W_Data</vt:lpstr>
      <vt:lpstr>A125249318W_Latest</vt:lpstr>
      <vt:lpstr>A125249322L</vt:lpstr>
      <vt:lpstr>A125249322L_Data</vt:lpstr>
      <vt:lpstr>A125249322L_Latest</vt:lpstr>
      <vt:lpstr>A125249326W</vt:lpstr>
      <vt:lpstr>A125249326W_Data</vt:lpstr>
      <vt:lpstr>A125249326W_Latest</vt:lpstr>
      <vt:lpstr>A125249330L</vt:lpstr>
      <vt:lpstr>A125249330L_Data</vt:lpstr>
      <vt:lpstr>A125249330L_Latest</vt:lpstr>
      <vt:lpstr>A125249334W</vt:lpstr>
      <vt:lpstr>A125249334W_Data</vt:lpstr>
      <vt:lpstr>A125249334W_Latest</vt:lpstr>
      <vt:lpstr>A125249338F</vt:lpstr>
      <vt:lpstr>A125249338F_Data</vt:lpstr>
      <vt:lpstr>A125249338F_Latest</vt:lpstr>
      <vt:lpstr>A125249342W</vt:lpstr>
      <vt:lpstr>A125249342W_Data</vt:lpstr>
      <vt:lpstr>A125249342W_Latest</vt:lpstr>
      <vt:lpstr>A125249346F</vt:lpstr>
      <vt:lpstr>A125249346F_Data</vt:lpstr>
      <vt:lpstr>A125249346F_Latest</vt:lpstr>
      <vt:lpstr>A125249350W</vt:lpstr>
      <vt:lpstr>A125249350W_Data</vt:lpstr>
      <vt:lpstr>A125249350W_Latest</vt:lpstr>
      <vt:lpstr>A125249354F</vt:lpstr>
      <vt:lpstr>A125249354F_Data</vt:lpstr>
      <vt:lpstr>A125249354F_Latest</vt:lpstr>
      <vt:lpstr>A125249358R</vt:lpstr>
      <vt:lpstr>A125249358R_Data</vt:lpstr>
      <vt:lpstr>A125249358R_Latest</vt:lpstr>
      <vt:lpstr>A125249362F</vt:lpstr>
      <vt:lpstr>A125249362F_Data</vt:lpstr>
      <vt:lpstr>A125249362F_Latest</vt:lpstr>
      <vt:lpstr>A125249366R</vt:lpstr>
      <vt:lpstr>A125249366R_Data</vt:lpstr>
      <vt:lpstr>A125249366R_Latest</vt:lpstr>
      <vt:lpstr>A125249370F</vt:lpstr>
      <vt:lpstr>A125249370F_Data</vt:lpstr>
      <vt:lpstr>A125249370F_Latest</vt:lpstr>
      <vt:lpstr>A125249374R</vt:lpstr>
      <vt:lpstr>A125249374R_Data</vt:lpstr>
      <vt:lpstr>A125249374R_Latest</vt:lpstr>
      <vt:lpstr>A125249378X</vt:lpstr>
      <vt:lpstr>A125249378X_Data</vt:lpstr>
      <vt:lpstr>A125249378X_Latest</vt:lpstr>
      <vt:lpstr>A125249382R</vt:lpstr>
      <vt:lpstr>A125249382R_Data</vt:lpstr>
      <vt:lpstr>A125249382R_Latest</vt:lpstr>
      <vt:lpstr>A125249386X</vt:lpstr>
      <vt:lpstr>A125249386X_Data</vt:lpstr>
      <vt:lpstr>A125249386X_Latest</vt:lpstr>
      <vt:lpstr>A125249390R</vt:lpstr>
      <vt:lpstr>A125249390R_Data</vt:lpstr>
      <vt:lpstr>A125249390R_Latest</vt:lpstr>
      <vt:lpstr>A125249394X</vt:lpstr>
      <vt:lpstr>A125249394X_Data</vt:lpstr>
      <vt:lpstr>A125249394X_Latest</vt:lpstr>
      <vt:lpstr>A125249398J</vt:lpstr>
      <vt:lpstr>A125249398J_Data</vt:lpstr>
      <vt:lpstr>A125249398J_Latest</vt:lpstr>
      <vt:lpstr>A125249402L</vt:lpstr>
      <vt:lpstr>A125249402L_Data</vt:lpstr>
      <vt:lpstr>A125249402L_Latest</vt:lpstr>
      <vt:lpstr>A125249406W</vt:lpstr>
      <vt:lpstr>A125249406W_Data</vt:lpstr>
      <vt:lpstr>A125249406W_Latest</vt:lpstr>
      <vt:lpstr>A125249410L</vt:lpstr>
      <vt:lpstr>A125249410L_Data</vt:lpstr>
      <vt:lpstr>A125249410L_Latest</vt:lpstr>
      <vt:lpstr>A125249414W</vt:lpstr>
      <vt:lpstr>A125249414W_Data</vt:lpstr>
      <vt:lpstr>A125249414W_Latest</vt:lpstr>
      <vt:lpstr>A125249418F</vt:lpstr>
      <vt:lpstr>A125249418F_Data</vt:lpstr>
      <vt:lpstr>A125249418F_Latest</vt:lpstr>
      <vt:lpstr>A125249422W</vt:lpstr>
      <vt:lpstr>A125249422W_Data</vt:lpstr>
      <vt:lpstr>A125249422W_Latest</vt:lpstr>
      <vt:lpstr>A125249426F</vt:lpstr>
      <vt:lpstr>A125249426F_Data</vt:lpstr>
      <vt:lpstr>A125249426F_Latest</vt:lpstr>
      <vt:lpstr>A125249430W</vt:lpstr>
      <vt:lpstr>A125249430W_Data</vt:lpstr>
      <vt:lpstr>A125249430W_Latest</vt:lpstr>
      <vt:lpstr>A125249434F</vt:lpstr>
      <vt:lpstr>A125249434F_Data</vt:lpstr>
      <vt:lpstr>A125249434F_Latest</vt:lpstr>
      <vt:lpstr>A125249438R</vt:lpstr>
      <vt:lpstr>A125249438R_Data</vt:lpstr>
      <vt:lpstr>A125249438R_Latest</vt:lpstr>
      <vt:lpstr>A125249442F</vt:lpstr>
      <vt:lpstr>A125249442F_Data</vt:lpstr>
      <vt:lpstr>A125249442F_Latest</vt:lpstr>
      <vt:lpstr>A125249446R</vt:lpstr>
      <vt:lpstr>A125249446R_Data</vt:lpstr>
      <vt:lpstr>A125249446R_Latest</vt:lpstr>
      <vt:lpstr>A125249450F</vt:lpstr>
      <vt:lpstr>A125249450F_Data</vt:lpstr>
      <vt:lpstr>A125249450F_Latest</vt:lpstr>
      <vt:lpstr>A125249454R</vt:lpstr>
      <vt:lpstr>A125249454R_Data</vt:lpstr>
      <vt:lpstr>A125249454R_Latest</vt:lpstr>
      <vt:lpstr>A125249458X</vt:lpstr>
      <vt:lpstr>A125249458X_Data</vt:lpstr>
      <vt:lpstr>A125249458X_Latest</vt:lpstr>
      <vt:lpstr>A125249462R</vt:lpstr>
      <vt:lpstr>A125249462R_Data</vt:lpstr>
      <vt:lpstr>A125249462R_Latest</vt:lpstr>
      <vt:lpstr>A125249466X</vt:lpstr>
      <vt:lpstr>A125249466X_Data</vt:lpstr>
      <vt:lpstr>A125249466X_Latest</vt:lpstr>
      <vt:lpstr>A125249470R</vt:lpstr>
      <vt:lpstr>A125249470R_Data</vt:lpstr>
      <vt:lpstr>A125249470R_Latest</vt:lpstr>
      <vt:lpstr>A125249474X</vt:lpstr>
      <vt:lpstr>A125249474X_Data</vt:lpstr>
      <vt:lpstr>A125249474X_Latest</vt:lpstr>
      <vt:lpstr>A125249478J</vt:lpstr>
      <vt:lpstr>A125249478J_Data</vt:lpstr>
      <vt:lpstr>A125249478J_Latest</vt:lpstr>
      <vt:lpstr>A125249482X</vt:lpstr>
      <vt:lpstr>A125249482X_Data</vt:lpstr>
      <vt:lpstr>A125249482X_Latest</vt:lpstr>
      <vt:lpstr>A125249486J</vt:lpstr>
      <vt:lpstr>A125249486J_Data</vt:lpstr>
      <vt:lpstr>A125249486J_Latest</vt:lpstr>
      <vt:lpstr>A125249490X</vt:lpstr>
      <vt:lpstr>A125249490X_Data</vt:lpstr>
      <vt:lpstr>A125249490X_Latest</vt:lpstr>
      <vt:lpstr>A125249494J</vt:lpstr>
      <vt:lpstr>A125249494J_Data</vt:lpstr>
      <vt:lpstr>A125249494J_Latest</vt:lpstr>
      <vt:lpstr>A125249498T</vt:lpstr>
      <vt:lpstr>A125249498T_Data</vt:lpstr>
      <vt:lpstr>A125249498T_Latest</vt:lpstr>
      <vt:lpstr>A125249502W</vt:lpstr>
      <vt:lpstr>A125249502W_Data</vt:lpstr>
      <vt:lpstr>A125249502W_Latest</vt:lpstr>
      <vt:lpstr>A125249506F</vt:lpstr>
      <vt:lpstr>A125249506F_Data</vt:lpstr>
      <vt:lpstr>A125249506F_Latest</vt:lpstr>
      <vt:lpstr>A125249510W</vt:lpstr>
      <vt:lpstr>A125249510W_Data</vt:lpstr>
      <vt:lpstr>A125249510W_Latest</vt:lpstr>
      <vt:lpstr>A125249514F</vt:lpstr>
      <vt:lpstr>A125249514F_Data</vt:lpstr>
      <vt:lpstr>A125249514F_Latest</vt:lpstr>
      <vt:lpstr>A125249518R</vt:lpstr>
      <vt:lpstr>A125249518R_Data</vt:lpstr>
      <vt:lpstr>A125249518R_Latest</vt:lpstr>
      <vt:lpstr>A125249522F</vt:lpstr>
      <vt:lpstr>A125249522F_Data</vt:lpstr>
      <vt:lpstr>A125249522F_Latest</vt:lpstr>
      <vt:lpstr>A125249526R</vt:lpstr>
      <vt:lpstr>A125249526R_Data</vt:lpstr>
      <vt:lpstr>A125249526R_Latest</vt:lpstr>
      <vt:lpstr>A125249530F</vt:lpstr>
      <vt:lpstr>A125249530F_Data</vt:lpstr>
      <vt:lpstr>A125249530F_Latest</vt:lpstr>
      <vt:lpstr>A125249534R</vt:lpstr>
      <vt:lpstr>A125249534R_Data</vt:lpstr>
      <vt:lpstr>A125249534R_Latest</vt:lpstr>
      <vt:lpstr>A125249538X</vt:lpstr>
      <vt:lpstr>A125249538X_Data</vt:lpstr>
      <vt:lpstr>A125249538X_Latest</vt:lpstr>
      <vt:lpstr>A125249894V</vt:lpstr>
      <vt:lpstr>A125249894V_Data</vt:lpstr>
      <vt:lpstr>A125249894V_Latest</vt:lpstr>
      <vt:lpstr>A125249898C</vt:lpstr>
      <vt:lpstr>A125249898C_Data</vt:lpstr>
      <vt:lpstr>A125249898C_Latest</vt:lpstr>
      <vt:lpstr>A125249902J</vt:lpstr>
      <vt:lpstr>A125249902J_Data</vt:lpstr>
      <vt:lpstr>A125249902J_Latest</vt:lpstr>
      <vt:lpstr>A125249906T</vt:lpstr>
      <vt:lpstr>A125249906T_Data</vt:lpstr>
      <vt:lpstr>A125249906T_Latest</vt:lpstr>
      <vt:lpstr>A125249910J</vt:lpstr>
      <vt:lpstr>A125249910J_Data</vt:lpstr>
      <vt:lpstr>A125249910J_Latest</vt:lpstr>
      <vt:lpstr>A125249914T</vt:lpstr>
      <vt:lpstr>A125249914T_Data</vt:lpstr>
      <vt:lpstr>A125249914T_Latest</vt:lpstr>
      <vt:lpstr>A125249918A</vt:lpstr>
      <vt:lpstr>A125249918A_Data</vt:lpstr>
      <vt:lpstr>A125249918A_Latest</vt:lpstr>
      <vt:lpstr>A125249922T</vt:lpstr>
      <vt:lpstr>A125249922T_Data</vt:lpstr>
      <vt:lpstr>A125249922T_Latest</vt:lpstr>
      <vt:lpstr>A125249926A</vt:lpstr>
      <vt:lpstr>A125249926A_Data</vt:lpstr>
      <vt:lpstr>A125249926A_Latest</vt:lpstr>
      <vt:lpstr>A125249930T</vt:lpstr>
      <vt:lpstr>A125249930T_Data</vt:lpstr>
      <vt:lpstr>A125249930T_Latest</vt:lpstr>
      <vt:lpstr>A125249934A</vt:lpstr>
      <vt:lpstr>A125249934A_Data</vt:lpstr>
      <vt:lpstr>A125249934A_Latest</vt:lpstr>
      <vt:lpstr>A125250290C</vt:lpstr>
      <vt:lpstr>A125250290C_Data</vt:lpstr>
      <vt:lpstr>A125250290C_Latest</vt:lpstr>
      <vt:lpstr>A125250294L</vt:lpstr>
      <vt:lpstr>A125250294L_Data</vt:lpstr>
      <vt:lpstr>A125250294L_Latest</vt:lpstr>
      <vt:lpstr>A125250298W</vt:lpstr>
      <vt:lpstr>A125250298W_Data</vt:lpstr>
      <vt:lpstr>A125250298W_Latest</vt:lpstr>
      <vt:lpstr>A125250302A</vt:lpstr>
      <vt:lpstr>A125250302A_Data</vt:lpstr>
      <vt:lpstr>A125250302A_Latest</vt:lpstr>
      <vt:lpstr>A125250306K</vt:lpstr>
      <vt:lpstr>A125250306K_Data</vt:lpstr>
      <vt:lpstr>A125250306K_Latest</vt:lpstr>
      <vt:lpstr>A125250310A</vt:lpstr>
      <vt:lpstr>A125250310A_Data</vt:lpstr>
      <vt:lpstr>A125250310A_Latest</vt:lpstr>
      <vt:lpstr>A125250314K</vt:lpstr>
      <vt:lpstr>A125250314K_Data</vt:lpstr>
      <vt:lpstr>A125250314K_Latest</vt:lpstr>
      <vt:lpstr>A125250318V</vt:lpstr>
      <vt:lpstr>A125250318V_Data</vt:lpstr>
      <vt:lpstr>A125250318V_Latest</vt:lpstr>
      <vt:lpstr>A125250322K</vt:lpstr>
      <vt:lpstr>A125250322K_Data</vt:lpstr>
      <vt:lpstr>A125250322K_Latest</vt:lpstr>
      <vt:lpstr>A125250326V</vt:lpstr>
      <vt:lpstr>A125250326V_Data</vt:lpstr>
      <vt:lpstr>A125250326V_Latest</vt:lpstr>
      <vt:lpstr>A125250330K</vt:lpstr>
      <vt:lpstr>A125250330K_Data</vt:lpstr>
      <vt:lpstr>A125250330K_Latest</vt:lpstr>
      <vt:lpstr>A125250686X</vt:lpstr>
      <vt:lpstr>A125250686X_Data</vt:lpstr>
      <vt:lpstr>A125250686X_Latest</vt:lpstr>
      <vt:lpstr>A125250690R</vt:lpstr>
      <vt:lpstr>A125250690R_Data</vt:lpstr>
      <vt:lpstr>A125250690R_Latest</vt:lpstr>
      <vt:lpstr>A125250694X</vt:lpstr>
      <vt:lpstr>A125250694X_Data</vt:lpstr>
      <vt:lpstr>A125250694X_Latest</vt:lpstr>
      <vt:lpstr>A125250698J</vt:lpstr>
      <vt:lpstr>A125250698J_Data</vt:lpstr>
      <vt:lpstr>A125250698J_Latest</vt:lpstr>
      <vt:lpstr>A125250702L</vt:lpstr>
      <vt:lpstr>A125250702L_Data</vt:lpstr>
      <vt:lpstr>A125250702L_Latest</vt:lpstr>
      <vt:lpstr>A125250706W</vt:lpstr>
      <vt:lpstr>A125250706W_Data</vt:lpstr>
      <vt:lpstr>A125250706W_Latest</vt:lpstr>
      <vt:lpstr>A125250710L</vt:lpstr>
      <vt:lpstr>A125250710L_Data</vt:lpstr>
      <vt:lpstr>A125250710L_Latest</vt:lpstr>
      <vt:lpstr>A125250714W</vt:lpstr>
      <vt:lpstr>A125250714W_Data</vt:lpstr>
      <vt:lpstr>A125250714W_Latest</vt:lpstr>
      <vt:lpstr>A125250718F</vt:lpstr>
      <vt:lpstr>A125250718F_Data</vt:lpstr>
      <vt:lpstr>A125250718F_Latest</vt:lpstr>
      <vt:lpstr>A125250722W</vt:lpstr>
      <vt:lpstr>A125250722W_Data</vt:lpstr>
      <vt:lpstr>A125250722W_Latest</vt:lpstr>
      <vt:lpstr>A125250726F</vt:lpstr>
      <vt:lpstr>A125250726F_Data</vt:lpstr>
      <vt:lpstr>A125250726F_Latest</vt:lpstr>
      <vt:lpstr>A125251082C</vt:lpstr>
      <vt:lpstr>A125251082C_Data</vt:lpstr>
      <vt:lpstr>A125251082C_Latest</vt:lpstr>
      <vt:lpstr>A125251086L</vt:lpstr>
      <vt:lpstr>A125251086L_Data</vt:lpstr>
      <vt:lpstr>A125251086L_Latest</vt:lpstr>
      <vt:lpstr>A125251090C</vt:lpstr>
      <vt:lpstr>A125251090C_Data</vt:lpstr>
      <vt:lpstr>A125251090C_Latest</vt:lpstr>
      <vt:lpstr>A125251094L</vt:lpstr>
      <vt:lpstr>A125251094L_Data</vt:lpstr>
      <vt:lpstr>A125251094L_Latest</vt:lpstr>
      <vt:lpstr>A125251098W</vt:lpstr>
      <vt:lpstr>A125251098W_Data</vt:lpstr>
      <vt:lpstr>A125251098W_Latest</vt:lpstr>
      <vt:lpstr>A125251102A</vt:lpstr>
      <vt:lpstr>A125251102A_Data</vt:lpstr>
      <vt:lpstr>A125251102A_Latest</vt:lpstr>
      <vt:lpstr>A125251106K</vt:lpstr>
      <vt:lpstr>A125251106K_Data</vt:lpstr>
      <vt:lpstr>A125251106K_Latest</vt:lpstr>
      <vt:lpstr>A125251110A</vt:lpstr>
      <vt:lpstr>A125251110A_Data</vt:lpstr>
      <vt:lpstr>A125251110A_Latest</vt:lpstr>
      <vt:lpstr>A125251114K</vt:lpstr>
      <vt:lpstr>A125251114K_Data</vt:lpstr>
      <vt:lpstr>A125251114K_Latest</vt:lpstr>
      <vt:lpstr>A125251118V</vt:lpstr>
      <vt:lpstr>A125251118V_Data</vt:lpstr>
      <vt:lpstr>A125251118V_Latest</vt:lpstr>
      <vt:lpstr>A125251122K</vt:lpstr>
      <vt:lpstr>A125251122K_Data</vt:lpstr>
      <vt:lpstr>A125251122K_Latest</vt:lpstr>
      <vt:lpstr>A125251478X</vt:lpstr>
      <vt:lpstr>A125251478X_Data</vt:lpstr>
      <vt:lpstr>A125251478X_Latest</vt:lpstr>
      <vt:lpstr>A125251482R</vt:lpstr>
      <vt:lpstr>A125251482R_Data</vt:lpstr>
      <vt:lpstr>A125251482R_Latest</vt:lpstr>
      <vt:lpstr>A125251486X</vt:lpstr>
      <vt:lpstr>A125251486X_Data</vt:lpstr>
      <vt:lpstr>A125251486X_Latest</vt:lpstr>
      <vt:lpstr>A125251490R</vt:lpstr>
      <vt:lpstr>A125251490R_Data</vt:lpstr>
      <vt:lpstr>A125251490R_Latest</vt:lpstr>
      <vt:lpstr>A125251494X</vt:lpstr>
      <vt:lpstr>A125251494X_Data</vt:lpstr>
      <vt:lpstr>A125251494X_Latest</vt:lpstr>
      <vt:lpstr>A125251498J</vt:lpstr>
      <vt:lpstr>A125251498J_Data</vt:lpstr>
      <vt:lpstr>A125251498J_Latest</vt:lpstr>
      <vt:lpstr>A125251502L</vt:lpstr>
      <vt:lpstr>A125251502L_Data</vt:lpstr>
      <vt:lpstr>A125251502L_Latest</vt:lpstr>
      <vt:lpstr>A125251506W</vt:lpstr>
      <vt:lpstr>A125251506W_Data</vt:lpstr>
      <vt:lpstr>A125251506W_Latest</vt:lpstr>
      <vt:lpstr>A125251510L</vt:lpstr>
      <vt:lpstr>A125251510L_Data</vt:lpstr>
      <vt:lpstr>A125251510L_Latest</vt:lpstr>
      <vt:lpstr>A125251514W</vt:lpstr>
      <vt:lpstr>A125251514W_Data</vt:lpstr>
      <vt:lpstr>A125251514W_Latest</vt:lpstr>
      <vt:lpstr>A125251518F</vt:lpstr>
      <vt:lpstr>A125251518F_Data</vt:lpstr>
      <vt:lpstr>A125251518F_Latest</vt:lpstr>
      <vt:lpstr>A125251522W</vt:lpstr>
      <vt:lpstr>A125251522W_Data</vt:lpstr>
      <vt:lpstr>A125251522W_Latest</vt:lpstr>
      <vt:lpstr>A125251526F</vt:lpstr>
      <vt:lpstr>A125251526F_Data</vt:lpstr>
      <vt:lpstr>A125251526F_Latest</vt:lpstr>
      <vt:lpstr>A125251530W</vt:lpstr>
      <vt:lpstr>A125251530W_Data</vt:lpstr>
      <vt:lpstr>A125251530W_Latest</vt:lpstr>
      <vt:lpstr>A125251534F</vt:lpstr>
      <vt:lpstr>A125251534F_Data</vt:lpstr>
      <vt:lpstr>A125251534F_Latest</vt:lpstr>
      <vt:lpstr>A125251538R</vt:lpstr>
      <vt:lpstr>A125251538R_Data</vt:lpstr>
      <vt:lpstr>A125251538R_Latest</vt:lpstr>
      <vt:lpstr>A125251542F</vt:lpstr>
      <vt:lpstr>A125251542F_Data</vt:lpstr>
      <vt:lpstr>A125251542F_Latest</vt:lpstr>
      <vt:lpstr>A125251546R</vt:lpstr>
      <vt:lpstr>A125251546R_Data</vt:lpstr>
      <vt:lpstr>A125251546R_Latest</vt:lpstr>
      <vt:lpstr>A125251550F</vt:lpstr>
      <vt:lpstr>A125251550F_Data</vt:lpstr>
      <vt:lpstr>A125251550F_Latest</vt:lpstr>
      <vt:lpstr>A125251554R</vt:lpstr>
      <vt:lpstr>A125251554R_Data</vt:lpstr>
      <vt:lpstr>A125251554R_Latest</vt:lpstr>
      <vt:lpstr>A125251558X</vt:lpstr>
      <vt:lpstr>A125251558X_Data</vt:lpstr>
      <vt:lpstr>A125251558X_Latest</vt:lpstr>
      <vt:lpstr>A125251562R</vt:lpstr>
      <vt:lpstr>A125251562R_Data</vt:lpstr>
      <vt:lpstr>A125251562R_Latest</vt:lpstr>
      <vt:lpstr>A125251566X</vt:lpstr>
      <vt:lpstr>A125251566X_Data</vt:lpstr>
      <vt:lpstr>A125251566X_Latest</vt:lpstr>
      <vt:lpstr>A125251570R</vt:lpstr>
      <vt:lpstr>A125251570R_Data</vt:lpstr>
      <vt:lpstr>A125251570R_Latest</vt:lpstr>
      <vt:lpstr>A125251574X</vt:lpstr>
      <vt:lpstr>A125251574X_Data</vt:lpstr>
      <vt:lpstr>A125251574X_Latest</vt:lpstr>
      <vt:lpstr>A125251578J</vt:lpstr>
      <vt:lpstr>A125251578J_Data</vt:lpstr>
      <vt:lpstr>A125251578J_Latest</vt:lpstr>
      <vt:lpstr>A125251582X</vt:lpstr>
      <vt:lpstr>A125251582X_Data</vt:lpstr>
      <vt:lpstr>A125251582X_Latest</vt:lpstr>
      <vt:lpstr>A125251586J</vt:lpstr>
      <vt:lpstr>A125251586J_Data</vt:lpstr>
      <vt:lpstr>A125251586J_Latest</vt:lpstr>
      <vt:lpstr>A125251590X</vt:lpstr>
      <vt:lpstr>A125251590X_Data</vt:lpstr>
      <vt:lpstr>A125251590X_Latest</vt:lpstr>
      <vt:lpstr>A125251594J</vt:lpstr>
      <vt:lpstr>A125251594J_Data</vt:lpstr>
      <vt:lpstr>A125251594J_Latest</vt:lpstr>
      <vt:lpstr>A125251598T</vt:lpstr>
      <vt:lpstr>A125251598T_Data</vt:lpstr>
      <vt:lpstr>A125251598T_Latest</vt:lpstr>
      <vt:lpstr>A125251602W</vt:lpstr>
      <vt:lpstr>A125251602W_Data</vt:lpstr>
      <vt:lpstr>A125251602W_Latest</vt:lpstr>
      <vt:lpstr>A125251606F</vt:lpstr>
      <vt:lpstr>A125251606F_Data</vt:lpstr>
      <vt:lpstr>A125251606F_Latest</vt:lpstr>
      <vt:lpstr>A125251610W</vt:lpstr>
      <vt:lpstr>A125251610W_Data</vt:lpstr>
      <vt:lpstr>A125251610W_Latest</vt:lpstr>
      <vt:lpstr>A125251614F</vt:lpstr>
      <vt:lpstr>A125251614F_Data</vt:lpstr>
      <vt:lpstr>A125251614F_Latest</vt:lpstr>
      <vt:lpstr>A125251618R</vt:lpstr>
      <vt:lpstr>A125251618R_Data</vt:lpstr>
      <vt:lpstr>A125251618R_Latest</vt:lpstr>
      <vt:lpstr>A125251622F</vt:lpstr>
      <vt:lpstr>A125251622F_Data</vt:lpstr>
      <vt:lpstr>A125251622F_Latest</vt:lpstr>
      <vt:lpstr>A125251626R</vt:lpstr>
      <vt:lpstr>A125251626R_Data</vt:lpstr>
      <vt:lpstr>A125251626R_Latest</vt:lpstr>
      <vt:lpstr>A125251630F</vt:lpstr>
      <vt:lpstr>A125251630F_Data</vt:lpstr>
      <vt:lpstr>A125251630F_Latest</vt:lpstr>
      <vt:lpstr>A125251634R</vt:lpstr>
      <vt:lpstr>A125251634R_Data</vt:lpstr>
      <vt:lpstr>A125251634R_Latest</vt:lpstr>
      <vt:lpstr>A125251638X</vt:lpstr>
      <vt:lpstr>A125251638X_Data</vt:lpstr>
      <vt:lpstr>A125251638X_Latest</vt:lpstr>
      <vt:lpstr>A125251642R</vt:lpstr>
      <vt:lpstr>A125251642R_Data</vt:lpstr>
      <vt:lpstr>A125251642R_Latest</vt:lpstr>
      <vt:lpstr>A125251646X</vt:lpstr>
      <vt:lpstr>A125251646X_Data</vt:lpstr>
      <vt:lpstr>A125251646X_Latest</vt:lpstr>
      <vt:lpstr>A125251650R</vt:lpstr>
      <vt:lpstr>A125251650R_Data</vt:lpstr>
      <vt:lpstr>A125251650R_Latest</vt:lpstr>
      <vt:lpstr>A125251654X</vt:lpstr>
      <vt:lpstr>A125251654X_Data</vt:lpstr>
      <vt:lpstr>A125251654X_Latest</vt:lpstr>
      <vt:lpstr>A125251658J</vt:lpstr>
      <vt:lpstr>A125251658J_Data</vt:lpstr>
      <vt:lpstr>A125251658J_Latest</vt:lpstr>
      <vt:lpstr>A125251662X</vt:lpstr>
      <vt:lpstr>A125251662X_Data</vt:lpstr>
      <vt:lpstr>A125251662X_Latest</vt:lpstr>
      <vt:lpstr>A125251666J</vt:lpstr>
      <vt:lpstr>A125251666J_Data</vt:lpstr>
      <vt:lpstr>A125251666J_Latest</vt:lpstr>
      <vt:lpstr>A125251670X</vt:lpstr>
      <vt:lpstr>A125251670X_Data</vt:lpstr>
      <vt:lpstr>A125251670X_Latest</vt:lpstr>
      <vt:lpstr>A125251674J</vt:lpstr>
      <vt:lpstr>A125251674J_Data</vt:lpstr>
      <vt:lpstr>A125251674J_Latest</vt:lpstr>
      <vt:lpstr>A125251678T</vt:lpstr>
      <vt:lpstr>A125251678T_Data</vt:lpstr>
      <vt:lpstr>A125251678T_Latest</vt:lpstr>
      <vt:lpstr>A125251682J</vt:lpstr>
      <vt:lpstr>A125251682J_Data</vt:lpstr>
      <vt:lpstr>A125251682J_Latest</vt:lpstr>
      <vt:lpstr>A125251686T</vt:lpstr>
      <vt:lpstr>A125251686T_Data</vt:lpstr>
      <vt:lpstr>A125251686T_Latest</vt:lpstr>
      <vt:lpstr>A125251690J</vt:lpstr>
      <vt:lpstr>A125251690J_Data</vt:lpstr>
      <vt:lpstr>A125251690J_Latest</vt:lpstr>
      <vt:lpstr>A125251694T</vt:lpstr>
      <vt:lpstr>A125251694T_Data</vt:lpstr>
      <vt:lpstr>A125251694T_Latest</vt:lpstr>
      <vt:lpstr>A125251698A</vt:lpstr>
      <vt:lpstr>A125251698A_Data</vt:lpstr>
      <vt:lpstr>A125251698A_Latest</vt:lpstr>
      <vt:lpstr>A125251702F</vt:lpstr>
      <vt:lpstr>A125251702F_Data</vt:lpstr>
      <vt:lpstr>A125251702F_Latest</vt:lpstr>
      <vt:lpstr>A125251706R</vt:lpstr>
      <vt:lpstr>A125251706R_Data</vt:lpstr>
      <vt:lpstr>A125251706R_Latest</vt:lpstr>
      <vt:lpstr>A125251710F</vt:lpstr>
      <vt:lpstr>A125251710F_Data</vt:lpstr>
      <vt:lpstr>A125251710F_Latest</vt:lpstr>
      <vt:lpstr>A125251714R</vt:lpstr>
      <vt:lpstr>A125251714R_Data</vt:lpstr>
      <vt:lpstr>A125251714R_Latest</vt:lpstr>
      <vt:lpstr>A125251718X</vt:lpstr>
      <vt:lpstr>A125251718X_Data</vt:lpstr>
      <vt:lpstr>A125251718X_Latest</vt:lpstr>
      <vt:lpstr>A125251722R</vt:lpstr>
      <vt:lpstr>A125251722R_Data</vt:lpstr>
      <vt:lpstr>A125251722R_Latest</vt:lpstr>
      <vt:lpstr>A125251726X</vt:lpstr>
      <vt:lpstr>A125251726X_Data</vt:lpstr>
      <vt:lpstr>A125251726X_Latest</vt:lpstr>
      <vt:lpstr>A125251730R</vt:lpstr>
      <vt:lpstr>A125251730R_Data</vt:lpstr>
      <vt:lpstr>A125251730R_Latest</vt:lpstr>
      <vt:lpstr>A125251734X</vt:lpstr>
      <vt:lpstr>A125251734X_Data</vt:lpstr>
      <vt:lpstr>A125251734X_Latest</vt:lpstr>
      <vt:lpstr>A125251738J</vt:lpstr>
      <vt:lpstr>A125251738J_Data</vt:lpstr>
      <vt:lpstr>A125251738J_Latest</vt:lpstr>
      <vt:lpstr>A125251742X</vt:lpstr>
      <vt:lpstr>A125251742X_Data</vt:lpstr>
      <vt:lpstr>A125251742X_Latest</vt:lpstr>
      <vt:lpstr>A125251746J</vt:lpstr>
      <vt:lpstr>A125251746J_Data</vt:lpstr>
      <vt:lpstr>A125251746J_Latest</vt:lpstr>
      <vt:lpstr>A125251750X</vt:lpstr>
      <vt:lpstr>A125251750X_Data</vt:lpstr>
      <vt:lpstr>A125251750X_Latest</vt:lpstr>
      <vt:lpstr>A125251754J</vt:lpstr>
      <vt:lpstr>A125251754J_Data</vt:lpstr>
      <vt:lpstr>A125251754J_Latest</vt:lpstr>
      <vt:lpstr>A125251758T</vt:lpstr>
      <vt:lpstr>A125251758T_Data</vt:lpstr>
      <vt:lpstr>A125251758T_Latest</vt:lpstr>
      <vt:lpstr>A125251762J</vt:lpstr>
      <vt:lpstr>A125251762J_Data</vt:lpstr>
      <vt:lpstr>A125251762J_Latest</vt:lpstr>
      <vt:lpstr>A125251766T</vt:lpstr>
      <vt:lpstr>A125251766T_Data</vt:lpstr>
      <vt:lpstr>A125251766T_Latest</vt:lpstr>
      <vt:lpstr>A125251770J</vt:lpstr>
      <vt:lpstr>A125251770J_Data</vt:lpstr>
      <vt:lpstr>A125251770J_Latest</vt:lpstr>
      <vt:lpstr>A125251774T</vt:lpstr>
      <vt:lpstr>A125251774T_Data</vt:lpstr>
      <vt:lpstr>A125251774T_Latest</vt:lpstr>
      <vt:lpstr>A125251778A</vt:lpstr>
      <vt:lpstr>A125251778A_Data</vt:lpstr>
      <vt:lpstr>A125251778A_Latest</vt:lpstr>
      <vt:lpstr>A125251782T</vt:lpstr>
      <vt:lpstr>A125251782T_Data</vt:lpstr>
      <vt:lpstr>A125251782T_Latest</vt:lpstr>
      <vt:lpstr>A125251786A</vt:lpstr>
      <vt:lpstr>A125251786A_Data</vt:lpstr>
      <vt:lpstr>A125251786A_Latest</vt:lpstr>
      <vt:lpstr>A125251790T</vt:lpstr>
      <vt:lpstr>A125251790T_Data</vt:lpstr>
      <vt:lpstr>A125251790T_Latest</vt:lpstr>
      <vt:lpstr>A125251794A</vt:lpstr>
      <vt:lpstr>A125251794A_Data</vt:lpstr>
      <vt:lpstr>A125251794A_Latest</vt:lpstr>
      <vt:lpstr>A125251798K</vt:lpstr>
      <vt:lpstr>A125251798K_Data</vt:lpstr>
      <vt:lpstr>A125251798K_Latest</vt:lpstr>
      <vt:lpstr>A125251802R</vt:lpstr>
      <vt:lpstr>A125251802R_Data</vt:lpstr>
      <vt:lpstr>A125251802R_Latest</vt:lpstr>
      <vt:lpstr>A125251806X</vt:lpstr>
      <vt:lpstr>A125251806X_Data</vt:lpstr>
      <vt:lpstr>A125251806X_Latest</vt:lpstr>
      <vt:lpstr>A125251810R</vt:lpstr>
      <vt:lpstr>A125251810R_Data</vt:lpstr>
      <vt:lpstr>A125251810R_Latest</vt:lpstr>
      <vt:lpstr>A125251814X</vt:lpstr>
      <vt:lpstr>A125251814X_Data</vt:lpstr>
      <vt:lpstr>A125251814X_Latest</vt:lpstr>
      <vt:lpstr>A125251818J</vt:lpstr>
      <vt:lpstr>A125251818J_Data</vt:lpstr>
      <vt:lpstr>A125251818J_Latest</vt:lpstr>
      <vt:lpstr>A125251822X</vt:lpstr>
      <vt:lpstr>A125251822X_Data</vt:lpstr>
      <vt:lpstr>A125251822X_Latest</vt:lpstr>
      <vt:lpstr>A125251826J</vt:lpstr>
      <vt:lpstr>A125251826J_Data</vt:lpstr>
      <vt:lpstr>A125251826J_Latest</vt:lpstr>
      <vt:lpstr>A125251830X</vt:lpstr>
      <vt:lpstr>A125251830X_Data</vt:lpstr>
      <vt:lpstr>A125251830X_Latest</vt:lpstr>
      <vt:lpstr>A125251834J</vt:lpstr>
      <vt:lpstr>A125251834J_Data</vt:lpstr>
      <vt:lpstr>A125251834J_Latest</vt:lpstr>
      <vt:lpstr>A125251838T</vt:lpstr>
      <vt:lpstr>A125251838T_Data</vt:lpstr>
      <vt:lpstr>A125251838T_Latest</vt:lpstr>
      <vt:lpstr>A125251842J</vt:lpstr>
      <vt:lpstr>A125251842J_Data</vt:lpstr>
      <vt:lpstr>A125251842J_Latest</vt:lpstr>
      <vt:lpstr>A125251846T</vt:lpstr>
      <vt:lpstr>A125251846T_Data</vt:lpstr>
      <vt:lpstr>A125251846T_Latest</vt:lpstr>
      <vt:lpstr>A125251850J</vt:lpstr>
      <vt:lpstr>A125251850J_Data</vt:lpstr>
      <vt:lpstr>A125251850J_Latest</vt:lpstr>
      <vt:lpstr>A125251854T</vt:lpstr>
      <vt:lpstr>A125251854T_Data</vt:lpstr>
      <vt:lpstr>A125251854T_Latest</vt:lpstr>
      <vt:lpstr>A125251858A</vt:lpstr>
      <vt:lpstr>A125251858A_Data</vt:lpstr>
      <vt:lpstr>A125251858A_Latest</vt:lpstr>
      <vt:lpstr>A125251862T</vt:lpstr>
      <vt:lpstr>A125251862T_Data</vt:lpstr>
      <vt:lpstr>A125251862T_Latest</vt:lpstr>
      <vt:lpstr>A125251866A</vt:lpstr>
      <vt:lpstr>A125251866A_Data</vt:lpstr>
      <vt:lpstr>A125251866A_Latest</vt:lpstr>
      <vt:lpstr>A125251870T</vt:lpstr>
      <vt:lpstr>A125251870T_Data</vt:lpstr>
      <vt:lpstr>A125251870T_Latest</vt:lpstr>
      <vt:lpstr>A125251874A</vt:lpstr>
      <vt:lpstr>A125251874A_Data</vt:lpstr>
      <vt:lpstr>A125251874A_Latest</vt:lpstr>
      <vt:lpstr>A125251878K</vt:lpstr>
      <vt:lpstr>A125251878K_Data</vt:lpstr>
      <vt:lpstr>A125251878K_Latest</vt:lpstr>
      <vt:lpstr>A125251882A</vt:lpstr>
      <vt:lpstr>A125251882A_Data</vt:lpstr>
      <vt:lpstr>A125251882A_Latest</vt:lpstr>
      <vt:lpstr>A125251886K</vt:lpstr>
      <vt:lpstr>A125251886K_Data</vt:lpstr>
      <vt:lpstr>A125251886K_Latest</vt:lpstr>
      <vt:lpstr>A125251890A</vt:lpstr>
      <vt:lpstr>A125251890A_Data</vt:lpstr>
      <vt:lpstr>A125251890A_Latest</vt:lpstr>
      <vt:lpstr>A125251894K</vt:lpstr>
      <vt:lpstr>A125251894K_Data</vt:lpstr>
      <vt:lpstr>A125251894K_Latest</vt:lpstr>
      <vt:lpstr>A125251898V</vt:lpstr>
      <vt:lpstr>A125251898V_Data</vt:lpstr>
      <vt:lpstr>A125251898V_Latest</vt:lpstr>
      <vt:lpstr>A125251902X</vt:lpstr>
      <vt:lpstr>A125251902X_Data</vt:lpstr>
      <vt:lpstr>A125251902X_Latest</vt:lpstr>
      <vt:lpstr>A125251906J</vt:lpstr>
      <vt:lpstr>A125251906J_Data</vt:lpstr>
      <vt:lpstr>A125251906J_Latest</vt:lpstr>
      <vt:lpstr>A125251910X</vt:lpstr>
      <vt:lpstr>A125251910X_Data</vt:lpstr>
      <vt:lpstr>A125251910X_Latest</vt:lpstr>
      <vt:lpstr>A125251914J</vt:lpstr>
      <vt:lpstr>A125251914J_Data</vt:lpstr>
      <vt:lpstr>A125251914J_Latest</vt:lpstr>
      <vt:lpstr>A125252270F</vt:lpstr>
      <vt:lpstr>A125252270F_Data</vt:lpstr>
      <vt:lpstr>A125252270F_Latest</vt:lpstr>
      <vt:lpstr>A125252274R</vt:lpstr>
      <vt:lpstr>A125252274R_Data</vt:lpstr>
      <vt:lpstr>A125252274R_Latest</vt:lpstr>
      <vt:lpstr>A125252278X</vt:lpstr>
      <vt:lpstr>A125252278X_Data</vt:lpstr>
      <vt:lpstr>A125252278X_Latest</vt:lpstr>
      <vt:lpstr>A125252282R</vt:lpstr>
      <vt:lpstr>A125252282R_Data</vt:lpstr>
      <vt:lpstr>A125252282R_Latest</vt:lpstr>
      <vt:lpstr>A125252286X</vt:lpstr>
      <vt:lpstr>A125252286X_Data</vt:lpstr>
      <vt:lpstr>A125252286X_Latest</vt:lpstr>
      <vt:lpstr>A125252290R</vt:lpstr>
      <vt:lpstr>A125252290R_Data</vt:lpstr>
      <vt:lpstr>A125252290R_Latest</vt:lpstr>
      <vt:lpstr>A125252294X</vt:lpstr>
      <vt:lpstr>A125252294X_Data</vt:lpstr>
      <vt:lpstr>A125252294X_Latest</vt:lpstr>
      <vt:lpstr>A125252298J</vt:lpstr>
      <vt:lpstr>A125252298J_Data</vt:lpstr>
      <vt:lpstr>A125252298J_Latest</vt:lpstr>
      <vt:lpstr>A125252302L</vt:lpstr>
      <vt:lpstr>A125252302L_Data</vt:lpstr>
      <vt:lpstr>A125252302L_Latest</vt:lpstr>
      <vt:lpstr>A125252306W</vt:lpstr>
      <vt:lpstr>A125252306W_Data</vt:lpstr>
      <vt:lpstr>A125252306W_Latest</vt:lpstr>
      <vt:lpstr>A125252310L</vt:lpstr>
      <vt:lpstr>A125252310L_Data</vt:lpstr>
      <vt:lpstr>A125252310L_Latest</vt:lpstr>
      <vt:lpstr>A125252666A</vt:lpstr>
      <vt:lpstr>A125252666A_Data</vt:lpstr>
      <vt:lpstr>A125252666A_Latest</vt:lpstr>
      <vt:lpstr>A125252670T</vt:lpstr>
      <vt:lpstr>A125252670T_Data</vt:lpstr>
      <vt:lpstr>A125252670T_Latest</vt:lpstr>
      <vt:lpstr>A125252674A</vt:lpstr>
      <vt:lpstr>A125252674A_Data</vt:lpstr>
      <vt:lpstr>A125252674A_Latest</vt:lpstr>
      <vt:lpstr>A125252678K</vt:lpstr>
      <vt:lpstr>A125252678K_Data</vt:lpstr>
      <vt:lpstr>A125252678K_Latest</vt:lpstr>
      <vt:lpstr>A125252682A</vt:lpstr>
      <vt:lpstr>A125252682A_Data</vt:lpstr>
      <vt:lpstr>A125252682A_Latest</vt:lpstr>
      <vt:lpstr>A125252686K</vt:lpstr>
      <vt:lpstr>A125252686K_Data</vt:lpstr>
      <vt:lpstr>A125252686K_Latest</vt:lpstr>
      <vt:lpstr>A125252690A</vt:lpstr>
      <vt:lpstr>A125252690A_Data</vt:lpstr>
      <vt:lpstr>A125252690A_Latest</vt:lpstr>
      <vt:lpstr>A125252694K</vt:lpstr>
      <vt:lpstr>A125252694K_Data</vt:lpstr>
      <vt:lpstr>A125252694K_Latest</vt:lpstr>
      <vt:lpstr>A125252698V</vt:lpstr>
      <vt:lpstr>A125252698V_Data</vt:lpstr>
      <vt:lpstr>A125252698V_Latest</vt:lpstr>
      <vt:lpstr>A125252702X</vt:lpstr>
      <vt:lpstr>A125252702X_Data</vt:lpstr>
      <vt:lpstr>A125252702X_Latest</vt:lpstr>
      <vt:lpstr>A125252706J</vt:lpstr>
      <vt:lpstr>A125252706J_Data</vt:lpstr>
      <vt:lpstr>A125252706J_Latest</vt:lpstr>
      <vt:lpstr>A125253062F</vt:lpstr>
      <vt:lpstr>A125253062F_Data</vt:lpstr>
      <vt:lpstr>A125253062F_Latest</vt:lpstr>
      <vt:lpstr>A125253066R</vt:lpstr>
      <vt:lpstr>A125253066R_Data</vt:lpstr>
      <vt:lpstr>A125253066R_Latest</vt:lpstr>
      <vt:lpstr>A125253070F</vt:lpstr>
      <vt:lpstr>A125253070F_Data</vt:lpstr>
      <vt:lpstr>A125253070F_Latest</vt:lpstr>
      <vt:lpstr>A125253074R</vt:lpstr>
      <vt:lpstr>A125253074R_Data</vt:lpstr>
      <vt:lpstr>A125253074R_Latest</vt:lpstr>
      <vt:lpstr>A125253078X</vt:lpstr>
      <vt:lpstr>A125253078X_Data</vt:lpstr>
      <vt:lpstr>A125253078X_Latest</vt:lpstr>
      <vt:lpstr>A125253082R</vt:lpstr>
      <vt:lpstr>A125253082R_Data</vt:lpstr>
      <vt:lpstr>A125253082R_Latest</vt:lpstr>
      <vt:lpstr>A125253086X</vt:lpstr>
      <vt:lpstr>A125253086X_Data</vt:lpstr>
      <vt:lpstr>A125253086X_Latest</vt:lpstr>
      <vt:lpstr>A125253090R</vt:lpstr>
      <vt:lpstr>A125253090R_Data</vt:lpstr>
      <vt:lpstr>A125253090R_Latest</vt:lpstr>
      <vt:lpstr>A125253094X</vt:lpstr>
      <vt:lpstr>A125253094X_Data</vt:lpstr>
      <vt:lpstr>A125253094X_Latest</vt:lpstr>
      <vt:lpstr>A125253098J</vt:lpstr>
      <vt:lpstr>A125253098J_Data</vt:lpstr>
      <vt:lpstr>A125253098J_Latest</vt:lpstr>
      <vt:lpstr>A125253102L</vt:lpstr>
      <vt:lpstr>A125253102L_Data</vt:lpstr>
      <vt:lpstr>A125253102L_Latest</vt:lpstr>
      <vt:lpstr>A125253458A</vt:lpstr>
      <vt:lpstr>A125253458A_Data</vt:lpstr>
      <vt:lpstr>A125253458A_Latest</vt:lpstr>
      <vt:lpstr>A125253462T</vt:lpstr>
      <vt:lpstr>A125253462T_Data</vt:lpstr>
      <vt:lpstr>A125253462T_Latest</vt:lpstr>
      <vt:lpstr>A125253466A</vt:lpstr>
      <vt:lpstr>A125253466A_Data</vt:lpstr>
      <vt:lpstr>A125253466A_Latest</vt:lpstr>
      <vt:lpstr>A125253470T</vt:lpstr>
      <vt:lpstr>A125253470T_Data</vt:lpstr>
      <vt:lpstr>A125253470T_Latest</vt:lpstr>
      <vt:lpstr>A125253474A</vt:lpstr>
      <vt:lpstr>A125253474A_Data</vt:lpstr>
      <vt:lpstr>A125253474A_Latest</vt:lpstr>
      <vt:lpstr>A125253478K</vt:lpstr>
      <vt:lpstr>A125253478K_Data</vt:lpstr>
      <vt:lpstr>A125253478K_Latest</vt:lpstr>
      <vt:lpstr>A125253482A</vt:lpstr>
      <vt:lpstr>A125253482A_Data</vt:lpstr>
      <vt:lpstr>A125253482A_Latest</vt:lpstr>
      <vt:lpstr>A125253486K</vt:lpstr>
      <vt:lpstr>A125253486K_Data</vt:lpstr>
      <vt:lpstr>A125253486K_Latest</vt:lpstr>
      <vt:lpstr>A125253490A</vt:lpstr>
      <vt:lpstr>A125253490A_Data</vt:lpstr>
      <vt:lpstr>A125253490A_Latest</vt:lpstr>
      <vt:lpstr>A125253494K</vt:lpstr>
      <vt:lpstr>A125253494K_Data</vt:lpstr>
      <vt:lpstr>A125253494K_Latest</vt:lpstr>
      <vt:lpstr>A125253498V</vt:lpstr>
      <vt:lpstr>A125253498V_Data</vt:lpstr>
      <vt:lpstr>A125253498V_Latest</vt:lpstr>
      <vt:lpstr>A125253854C</vt:lpstr>
      <vt:lpstr>A125253854C_Data</vt:lpstr>
      <vt:lpstr>A125253854C_Latest</vt:lpstr>
      <vt:lpstr>A125253858L</vt:lpstr>
      <vt:lpstr>A125253858L_Data</vt:lpstr>
      <vt:lpstr>A125253858L_Latest</vt:lpstr>
      <vt:lpstr>A125253862C</vt:lpstr>
      <vt:lpstr>A125253862C_Data</vt:lpstr>
      <vt:lpstr>A125253862C_Latest</vt:lpstr>
      <vt:lpstr>A125253866L</vt:lpstr>
      <vt:lpstr>A125253866L_Data</vt:lpstr>
      <vt:lpstr>A125253866L_Latest</vt:lpstr>
      <vt:lpstr>A125253870C</vt:lpstr>
      <vt:lpstr>A125253870C_Data</vt:lpstr>
      <vt:lpstr>A125253870C_Latest</vt:lpstr>
      <vt:lpstr>A125253874L</vt:lpstr>
      <vt:lpstr>A125253874L_Data</vt:lpstr>
      <vt:lpstr>A125253874L_Latest</vt:lpstr>
      <vt:lpstr>A125253878W</vt:lpstr>
      <vt:lpstr>A125253878W_Data</vt:lpstr>
      <vt:lpstr>A125253878W_Latest</vt:lpstr>
      <vt:lpstr>A125253882L</vt:lpstr>
      <vt:lpstr>A125253882L_Data</vt:lpstr>
      <vt:lpstr>A125253882L_Latest</vt:lpstr>
      <vt:lpstr>A125253886W</vt:lpstr>
      <vt:lpstr>A125253886W_Data</vt:lpstr>
      <vt:lpstr>A125253886W_Latest</vt:lpstr>
      <vt:lpstr>A125253890L</vt:lpstr>
      <vt:lpstr>A125253890L_Data</vt:lpstr>
      <vt:lpstr>A125253890L_Latest</vt:lpstr>
      <vt:lpstr>A125253894W</vt:lpstr>
      <vt:lpstr>A125253894W_Data</vt:lpstr>
      <vt:lpstr>A125253894W_Latest</vt:lpstr>
      <vt:lpstr>A125253898F</vt:lpstr>
      <vt:lpstr>A125253898F_Data</vt:lpstr>
      <vt:lpstr>A125253898F_Latest</vt:lpstr>
      <vt:lpstr>A125253902K</vt:lpstr>
      <vt:lpstr>A125253902K_Data</vt:lpstr>
      <vt:lpstr>A125253902K_Latest</vt:lpstr>
      <vt:lpstr>A125253906V</vt:lpstr>
      <vt:lpstr>A125253906V_Data</vt:lpstr>
      <vt:lpstr>A125253906V_Latest</vt:lpstr>
      <vt:lpstr>A125253910K</vt:lpstr>
      <vt:lpstr>A125253910K_Data</vt:lpstr>
      <vt:lpstr>A125253910K_Latest</vt:lpstr>
      <vt:lpstr>A125253914V</vt:lpstr>
      <vt:lpstr>A125253914V_Data</vt:lpstr>
      <vt:lpstr>A125253914V_Latest</vt:lpstr>
      <vt:lpstr>A125253918C</vt:lpstr>
      <vt:lpstr>A125253918C_Data</vt:lpstr>
      <vt:lpstr>A125253918C_Latest</vt:lpstr>
      <vt:lpstr>A125253922V</vt:lpstr>
      <vt:lpstr>A125253922V_Data</vt:lpstr>
      <vt:lpstr>A125253922V_Latest</vt:lpstr>
      <vt:lpstr>A125253926C</vt:lpstr>
      <vt:lpstr>A125253926C_Data</vt:lpstr>
      <vt:lpstr>A125253926C_Latest</vt:lpstr>
      <vt:lpstr>A125253930V</vt:lpstr>
      <vt:lpstr>A125253930V_Data</vt:lpstr>
      <vt:lpstr>A125253930V_Latest</vt:lpstr>
      <vt:lpstr>A125253934C</vt:lpstr>
      <vt:lpstr>A125253934C_Data</vt:lpstr>
      <vt:lpstr>A125253934C_Latest</vt:lpstr>
      <vt:lpstr>A125253938L</vt:lpstr>
      <vt:lpstr>A125253938L_Data</vt:lpstr>
      <vt:lpstr>A125253938L_Latest</vt:lpstr>
      <vt:lpstr>A125253942C</vt:lpstr>
      <vt:lpstr>A125253942C_Data</vt:lpstr>
      <vt:lpstr>A125253942C_Latest</vt:lpstr>
      <vt:lpstr>A125253946L</vt:lpstr>
      <vt:lpstr>A125253946L_Data</vt:lpstr>
      <vt:lpstr>A125253946L_Latest</vt:lpstr>
      <vt:lpstr>A125253950C</vt:lpstr>
      <vt:lpstr>A125253950C_Data</vt:lpstr>
      <vt:lpstr>A125253950C_Latest</vt:lpstr>
      <vt:lpstr>A125253954L</vt:lpstr>
      <vt:lpstr>A125253954L_Data</vt:lpstr>
      <vt:lpstr>A125253954L_Latest</vt:lpstr>
      <vt:lpstr>A125253958W</vt:lpstr>
      <vt:lpstr>A125253958W_Data</vt:lpstr>
      <vt:lpstr>A125253958W_Latest</vt:lpstr>
      <vt:lpstr>A125253962L</vt:lpstr>
      <vt:lpstr>A125253962L_Data</vt:lpstr>
      <vt:lpstr>A125253962L_Latest</vt:lpstr>
      <vt:lpstr>A125253966W</vt:lpstr>
      <vt:lpstr>A125253966W_Data</vt:lpstr>
      <vt:lpstr>A125253966W_Latest</vt:lpstr>
      <vt:lpstr>A125253970L</vt:lpstr>
      <vt:lpstr>A125253970L_Data</vt:lpstr>
      <vt:lpstr>A125253970L_Latest</vt:lpstr>
      <vt:lpstr>A125253974W</vt:lpstr>
      <vt:lpstr>A125253974W_Data</vt:lpstr>
      <vt:lpstr>A125253974W_Latest</vt:lpstr>
      <vt:lpstr>A125253978F</vt:lpstr>
      <vt:lpstr>A125253978F_Data</vt:lpstr>
      <vt:lpstr>A125253978F_Latest</vt:lpstr>
      <vt:lpstr>A125253982W</vt:lpstr>
      <vt:lpstr>A125253982W_Data</vt:lpstr>
      <vt:lpstr>A125253982W_Latest</vt:lpstr>
      <vt:lpstr>A125253986F</vt:lpstr>
      <vt:lpstr>A125253986F_Data</vt:lpstr>
      <vt:lpstr>A125253986F_Latest</vt:lpstr>
      <vt:lpstr>A125253990W</vt:lpstr>
      <vt:lpstr>A125253990W_Data</vt:lpstr>
      <vt:lpstr>A125253990W_Latest</vt:lpstr>
      <vt:lpstr>A125253994F</vt:lpstr>
      <vt:lpstr>A125253994F_Data</vt:lpstr>
      <vt:lpstr>A125253994F_Latest</vt:lpstr>
      <vt:lpstr>A125253998R</vt:lpstr>
      <vt:lpstr>A125253998R_Data</vt:lpstr>
      <vt:lpstr>A125253998R_Latest</vt:lpstr>
      <vt:lpstr>A125254002W</vt:lpstr>
      <vt:lpstr>A125254002W_Data</vt:lpstr>
      <vt:lpstr>A125254002W_Latest</vt:lpstr>
      <vt:lpstr>A125254006F</vt:lpstr>
      <vt:lpstr>A125254006F_Data</vt:lpstr>
      <vt:lpstr>A125254006F_Latest</vt:lpstr>
      <vt:lpstr>A125254010W</vt:lpstr>
      <vt:lpstr>A125254010W_Data</vt:lpstr>
      <vt:lpstr>A125254010W_Latest</vt:lpstr>
      <vt:lpstr>A125254014F</vt:lpstr>
      <vt:lpstr>A125254014F_Data</vt:lpstr>
      <vt:lpstr>A125254014F_Latest</vt:lpstr>
      <vt:lpstr>A125254018R</vt:lpstr>
      <vt:lpstr>A125254018R_Data</vt:lpstr>
      <vt:lpstr>A125254018R_Latest</vt:lpstr>
      <vt:lpstr>A125254022F</vt:lpstr>
      <vt:lpstr>A125254022F_Data</vt:lpstr>
      <vt:lpstr>A125254022F_Latest</vt:lpstr>
      <vt:lpstr>A125254026R</vt:lpstr>
      <vt:lpstr>A125254026R_Data</vt:lpstr>
      <vt:lpstr>A125254026R_Latest</vt:lpstr>
      <vt:lpstr>A125254030F</vt:lpstr>
      <vt:lpstr>A125254030F_Data</vt:lpstr>
      <vt:lpstr>A125254030F_Latest</vt:lpstr>
      <vt:lpstr>A125254034R</vt:lpstr>
      <vt:lpstr>A125254034R_Data</vt:lpstr>
      <vt:lpstr>A125254034R_Latest</vt:lpstr>
      <vt:lpstr>A125254038X</vt:lpstr>
      <vt:lpstr>A125254038X_Data</vt:lpstr>
      <vt:lpstr>A125254038X_Latest</vt:lpstr>
      <vt:lpstr>A125254042R</vt:lpstr>
      <vt:lpstr>A125254042R_Data</vt:lpstr>
      <vt:lpstr>A125254042R_Latest</vt:lpstr>
      <vt:lpstr>A125254046X</vt:lpstr>
      <vt:lpstr>A125254046X_Data</vt:lpstr>
      <vt:lpstr>A125254046X_Latest</vt:lpstr>
      <vt:lpstr>A125254050R</vt:lpstr>
      <vt:lpstr>A125254050R_Data</vt:lpstr>
      <vt:lpstr>A125254050R_Latest</vt:lpstr>
      <vt:lpstr>A125254054X</vt:lpstr>
      <vt:lpstr>A125254054X_Data</vt:lpstr>
      <vt:lpstr>A125254054X_Latest</vt:lpstr>
      <vt:lpstr>A125254058J</vt:lpstr>
      <vt:lpstr>A125254058J_Data</vt:lpstr>
      <vt:lpstr>A125254058J_Latest</vt:lpstr>
      <vt:lpstr>A125254062X</vt:lpstr>
      <vt:lpstr>A125254062X_Data</vt:lpstr>
      <vt:lpstr>A125254062X_Latest</vt:lpstr>
      <vt:lpstr>A125254066J</vt:lpstr>
      <vt:lpstr>A125254066J_Data</vt:lpstr>
      <vt:lpstr>A125254066J_Latest</vt:lpstr>
      <vt:lpstr>A125254070X</vt:lpstr>
      <vt:lpstr>A125254070X_Data</vt:lpstr>
      <vt:lpstr>A125254070X_Latest</vt:lpstr>
      <vt:lpstr>A125254074J</vt:lpstr>
      <vt:lpstr>A125254074J_Data</vt:lpstr>
      <vt:lpstr>A125254074J_Latest</vt:lpstr>
      <vt:lpstr>A125254078T</vt:lpstr>
      <vt:lpstr>A125254078T_Data</vt:lpstr>
      <vt:lpstr>A125254078T_Latest</vt:lpstr>
      <vt:lpstr>A125254082J</vt:lpstr>
      <vt:lpstr>A125254082J_Data</vt:lpstr>
      <vt:lpstr>A125254082J_Latest</vt:lpstr>
      <vt:lpstr>A125254086T</vt:lpstr>
      <vt:lpstr>A125254086T_Data</vt:lpstr>
      <vt:lpstr>A125254086T_Latest</vt:lpstr>
      <vt:lpstr>A125254090J</vt:lpstr>
      <vt:lpstr>A125254090J_Data</vt:lpstr>
      <vt:lpstr>A125254090J_Latest</vt:lpstr>
      <vt:lpstr>A125254094T</vt:lpstr>
      <vt:lpstr>A125254094T_Data</vt:lpstr>
      <vt:lpstr>A125254094T_Latest</vt:lpstr>
      <vt:lpstr>A125254098A</vt:lpstr>
      <vt:lpstr>A125254098A_Data</vt:lpstr>
      <vt:lpstr>A125254098A_Latest</vt:lpstr>
      <vt:lpstr>A125254102F</vt:lpstr>
      <vt:lpstr>A125254102F_Data</vt:lpstr>
      <vt:lpstr>A125254102F_Latest</vt:lpstr>
      <vt:lpstr>A125254106R</vt:lpstr>
      <vt:lpstr>A125254106R_Data</vt:lpstr>
      <vt:lpstr>A125254106R_Latest</vt:lpstr>
      <vt:lpstr>A125254110F</vt:lpstr>
      <vt:lpstr>A125254110F_Data</vt:lpstr>
      <vt:lpstr>A125254110F_Latest</vt:lpstr>
      <vt:lpstr>A125254114R</vt:lpstr>
      <vt:lpstr>A125254114R_Data</vt:lpstr>
      <vt:lpstr>A125254114R_Latest</vt:lpstr>
      <vt:lpstr>A125254118X</vt:lpstr>
      <vt:lpstr>A125254118X_Data</vt:lpstr>
      <vt:lpstr>A125254118X_Latest</vt:lpstr>
      <vt:lpstr>A125254122R</vt:lpstr>
      <vt:lpstr>A125254122R_Data</vt:lpstr>
      <vt:lpstr>A125254122R_Latest</vt:lpstr>
      <vt:lpstr>A125254126X</vt:lpstr>
      <vt:lpstr>A125254126X_Data</vt:lpstr>
      <vt:lpstr>A125254126X_Latest</vt:lpstr>
      <vt:lpstr>A125254130R</vt:lpstr>
      <vt:lpstr>A125254130R_Data</vt:lpstr>
      <vt:lpstr>A125254130R_Latest</vt:lpstr>
      <vt:lpstr>A125254134X</vt:lpstr>
      <vt:lpstr>A125254134X_Data</vt:lpstr>
      <vt:lpstr>A125254134X_Latest</vt:lpstr>
      <vt:lpstr>A125254138J</vt:lpstr>
      <vt:lpstr>A125254138J_Data</vt:lpstr>
      <vt:lpstr>A125254138J_Latest</vt:lpstr>
      <vt:lpstr>A125254142X</vt:lpstr>
      <vt:lpstr>A125254142X_Data</vt:lpstr>
      <vt:lpstr>A125254142X_Latest</vt:lpstr>
      <vt:lpstr>A125254146J</vt:lpstr>
      <vt:lpstr>A125254146J_Data</vt:lpstr>
      <vt:lpstr>A125254146J_Latest</vt:lpstr>
      <vt:lpstr>A125254150X</vt:lpstr>
      <vt:lpstr>A125254150X_Data</vt:lpstr>
      <vt:lpstr>A125254150X_Latest</vt:lpstr>
      <vt:lpstr>A125254154J</vt:lpstr>
      <vt:lpstr>A125254154J_Data</vt:lpstr>
      <vt:lpstr>A125254154J_Latest</vt:lpstr>
      <vt:lpstr>A125254158T</vt:lpstr>
      <vt:lpstr>A125254158T_Data</vt:lpstr>
      <vt:lpstr>A125254158T_Latest</vt:lpstr>
      <vt:lpstr>A125254162J</vt:lpstr>
      <vt:lpstr>A125254162J_Data</vt:lpstr>
      <vt:lpstr>A125254162J_Latest</vt:lpstr>
      <vt:lpstr>A125254166T</vt:lpstr>
      <vt:lpstr>A125254166T_Data</vt:lpstr>
      <vt:lpstr>A125254166T_Latest</vt:lpstr>
      <vt:lpstr>A125254170J</vt:lpstr>
      <vt:lpstr>A125254170J_Data</vt:lpstr>
      <vt:lpstr>A125254170J_Latest</vt:lpstr>
      <vt:lpstr>A125254174T</vt:lpstr>
      <vt:lpstr>A125254174T_Data</vt:lpstr>
      <vt:lpstr>A125254174T_Latest</vt:lpstr>
      <vt:lpstr>A125254178A</vt:lpstr>
      <vt:lpstr>A125254178A_Data</vt:lpstr>
      <vt:lpstr>A125254178A_Latest</vt:lpstr>
      <vt:lpstr>A125254182T</vt:lpstr>
      <vt:lpstr>A125254182T_Data</vt:lpstr>
      <vt:lpstr>A125254182T_Latest</vt:lpstr>
      <vt:lpstr>A125254186A</vt:lpstr>
      <vt:lpstr>A125254186A_Data</vt:lpstr>
      <vt:lpstr>A125254186A_Latest</vt:lpstr>
      <vt:lpstr>A125254190T</vt:lpstr>
      <vt:lpstr>A125254190T_Data</vt:lpstr>
      <vt:lpstr>A125254190T_Latest</vt:lpstr>
      <vt:lpstr>A125254194A</vt:lpstr>
      <vt:lpstr>A125254194A_Data</vt:lpstr>
      <vt:lpstr>A125254194A_Latest</vt:lpstr>
      <vt:lpstr>A125254198K</vt:lpstr>
      <vt:lpstr>A125254198K_Data</vt:lpstr>
      <vt:lpstr>A125254198K_Latest</vt:lpstr>
      <vt:lpstr>A125254202R</vt:lpstr>
      <vt:lpstr>A125254202R_Data</vt:lpstr>
      <vt:lpstr>A125254202R_Latest</vt:lpstr>
      <vt:lpstr>A125254206X</vt:lpstr>
      <vt:lpstr>A125254206X_Data</vt:lpstr>
      <vt:lpstr>A125254206X_Latest</vt:lpstr>
      <vt:lpstr>A125254210R</vt:lpstr>
      <vt:lpstr>A125254210R_Data</vt:lpstr>
      <vt:lpstr>A125254210R_Latest</vt:lpstr>
      <vt:lpstr>A125254214X</vt:lpstr>
      <vt:lpstr>A125254214X_Data</vt:lpstr>
      <vt:lpstr>A125254214X_Latest</vt:lpstr>
      <vt:lpstr>A125254218J</vt:lpstr>
      <vt:lpstr>A125254218J_Data</vt:lpstr>
      <vt:lpstr>A125254218J_Latest</vt:lpstr>
      <vt:lpstr>A125254222X</vt:lpstr>
      <vt:lpstr>A125254222X_Data</vt:lpstr>
      <vt:lpstr>A125254222X_Latest</vt:lpstr>
      <vt:lpstr>A125254226J</vt:lpstr>
      <vt:lpstr>A125254226J_Data</vt:lpstr>
      <vt:lpstr>A125254226J_Latest</vt:lpstr>
      <vt:lpstr>A125254230X</vt:lpstr>
      <vt:lpstr>A125254230X_Data</vt:lpstr>
      <vt:lpstr>A125254230X_Latest</vt:lpstr>
      <vt:lpstr>A125254234J</vt:lpstr>
      <vt:lpstr>A125254234J_Data</vt:lpstr>
      <vt:lpstr>A125254234J_Latest</vt:lpstr>
      <vt:lpstr>A125254238T</vt:lpstr>
      <vt:lpstr>A125254238T_Data</vt:lpstr>
      <vt:lpstr>A125254238T_Latest</vt:lpstr>
      <vt:lpstr>A125254242J</vt:lpstr>
      <vt:lpstr>A125254242J_Data</vt:lpstr>
      <vt:lpstr>A125254242J_Latest</vt:lpstr>
      <vt:lpstr>A125254246T</vt:lpstr>
      <vt:lpstr>A125254246T_Data</vt:lpstr>
      <vt:lpstr>A125254246T_Latest</vt:lpstr>
      <vt:lpstr>A125254250J</vt:lpstr>
      <vt:lpstr>A125254250J_Data</vt:lpstr>
      <vt:lpstr>A125254250J_Latest</vt:lpstr>
      <vt:lpstr>A125254254T</vt:lpstr>
      <vt:lpstr>A125254254T_Data</vt:lpstr>
      <vt:lpstr>A125254254T_Latest</vt:lpstr>
      <vt:lpstr>A125254258A</vt:lpstr>
      <vt:lpstr>A125254258A_Data</vt:lpstr>
      <vt:lpstr>A125254258A_Latest</vt:lpstr>
      <vt:lpstr>A125254262T</vt:lpstr>
      <vt:lpstr>A125254262T_Data</vt:lpstr>
      <vt:lpstr>A125254262T_Latest</vt:lpstr>
      <vt:lpstr>A125254266A</vt:lpstr>
      <vt:lpstr>A125254266A_Data</vt:lpstr>
      <vt:lpstr>A125254266A_Latest</vt:lpstr>
      <vt:lpstr>A125254270T</vt:lpstr>
      <vt:lpstr>A125254270T_Data</vt:lpstr>
      <vt:lpstr>A125254270T_Latest</vt:lpstr>
      <vt:lpstr>A125254274A</vt:lpstr>
      <vt:lpstr>A125254274A_Data</vt:lpstr>
      <vt:lpstr>A125254274A_Latest</vt:lpstr>
      <vt:lpstr>A125254278K</vt:lpstr>
      <vt:lpstr>A125254278K_Data</vt:lpstr>
      <vt:lpstr>A125254278K_Latest</vt:lpstr>
      <vt:lpstr>A125254282A</vt:lpstr>
      <vt:lpstr>A125254282A_Data</vt:lpstr>
      <vt:lpstr>A125254282A_Latest</vt:lpstr>
      <vt:lpstr>A125254286K</vt:lpstr>
      <vt:lpstr>A125254286K_Data</vt:lpstr>
      <vt:lpstr>A125254286K_Latest</vt:lpstr>
      <vt:lpstr>A125254290A</vt:lpstr>
      <vt:lpstr>A125254290A_Data</vt:lpstr>
      <vt:lpstr>A125254290A_Latest</vt:lpstr>
      <vt:lpstr>A125254646C</vt:lpstr>
      <vt:lpstr>A125254646C_Data</vt:lpstr>
      <vt:lpstr>A125254646C_Latest</vt:lpstr>
      <vt:lpstr>A125254650V</vt:lpstr>
      <vt:lpstr>A125254650V_Data</vt:lpstr>
      <vt:lpstr>A125254650V_Latest</vt:lpstr>
      <vt:lpstr>A125254654C</vt:lpstr>
      <vt:lpstr>A125254654C_Data</vt:lpstr>
      <vt:lpstr>A125254654C_Latest</vt:lpstr>
      <vt:lpstr>A125254658L</vt:lpstr>
      <vt:lpstr>A125254658L_Data</vt:lpstr>
      <vt:lpstr>A125254658L_Latest</vt:lpstr>
      <vt:lpstr>A125254662C</vt:lpstr>
      <vt:lpstr>A125254662C_Data</vt:lpstr>
      <vt:lpstr>A125254662C_Latest</vt:lpstr>
      <vt:lpstr>A125254666L</vt:lpstr>
      <vt:lpstr>A125254666L_Data</vt:lpstr>
      <vt:lpstr>A125254666L_Latest</vt:lpstr>
      <vt:lpstr>A125254670C</vt:lpstr>
      <vt:lpstr>A125254670C_Data</vt:lpstr>
      <vt:lpstr>A125254670C_Latest</vt:lpstr>
      <vt:lpstr>A125254674L</vt:lpstr>
      <vt:lpstr>A125254674L_Data</vt:lpstr>
      <vt:lpstr>A125254674L_Latest</vt:lpstr>
      <vt:lpstr>A125254678W</vt:lpstr>
      <vt:lpstr>A125254678W_Data</vt:lpstr>
      <vt:lpstr>A125254678W_Latest</vt:lpstr>
      <vt:lpstr>A125254682L</vt:lpstr>
      <vt:lpstr>A125254682L_Data</vt:lpstr>
      <vt:lpstr>A125254682L_Latest</vt:lpstr>
      <vt:lpstr>A125254686W</vt:lpstr>
      <vt:lpstr>A125254686W_Data</vt:lpstr>
      <vt:lpstr>A125254686W_Latest</vt:lpstr>
      <vt:lpstr>A125255042J</vt:lpstr>
      <vt:lpstr>A125255042J_Data</vt:lpstr>
      <vt:lpstr>A125255042J_Latest</vt:lpstr>
      <vt:lpstr>A125255046T</vt:lpstr>
      <vt:lpstr>A125255046T_Data</vt:lpstr>
      <vt:lpstr>A125255046T_Latest</vt:lpstr>
      <vt:lpstr>A125255050J</vt:lpstr>
      <vt:lpstr>A125255050J_Data</vt:lpstr>
      <vt:lpstr>A125255050J_Latest</vt:lpstr>
      <vt:lpstr>A125255054T</vt:lpstr>
      <vt:lpstr>A125255054T_Data</vt:lpstr>
      <vt:lpstr>A125255054T_Latest</vt:lpstr>
      <vt:lpstr>A125255058A</vt:lpstr>
      <vt:lpstr>A125255058A_Data</vt:lpstr>
      <vt:lpstr>A125255058A_Latest</vt:lpstr>
      <vt:lpstr>A125255062T</vt:lpstr>
      <vt:lpstr>A125255062T_Data</vt:lpstr>
      <vt:lpstr>A125255062T_Latest</vt:lpstr>
      <vt:lpstr>A125255066A</vt:lpstr>
      <vt:lpstr>A125255066A_Data</vt:lpstr>
      <vt:lpstr>A125255066A_Latest</vt:lpstr>
      <vt:lpstr>A125255070T</vt:lpstr>
      <vt:lpstr>A125255070T_Data</vt:lpstr>
      <vt:lpstr>A125255070T_Latest</vt:lpstr>
      <vt:lpstr>A125255074A</vt:lpstr>
      <vt:lpstr>A125255074A_Data</vt:lpstr>
      <vt:lpstr>A125255074A_Latest</vt:lpstr>
      <vt:lpstr>A125255078K</vt:lpstr>
      <vt:lpstr>A125255078K_Data</vt:lpstr>
      <vt:lpstr>A125255078K_Latest</vt:lpstr>
      <vt:lpstr>A125255082A</vt:lpstr>
      <vt:lpstr>A125255082A_Data</vt:lpstr>
      <vt:lpstr>A125255082A_Latest</vt:lpstr>
      <vt:lpstr>A125255438C</vt:lpstr>
      <vt:lpstr>A125255438C_Data</vt:lpstr>
      <vt:lpstr>A125255438C_Latest</vt:lpstr>
      <vt:lpstr>A125255442V</vt:lpstr>
      <vt:lpstr>A125255442V_Data</vt:lpstr>
      <vt:lpstr>A125255442V_Latest</vt:lpstr>
      <vt:lpstr>A125255446C</vt:lpstr>
      <vt:lpstr>A125255446C_Data</vt:lpstr>
      <vt:lpstr>A125255446C_Latest</vt:lpstr>
      <vt:lpstr>A125255450V</vt:lpstr>
      <vt:lpstr>A125255450V_Data</vt:lpstr>
      <vt:lpstr>A125255450V_Latest</vt:lpstr>
      <vt:lpstr>A125255454C</vt:lpstr>
      <vt:lpstr>A125255454C_Data</vt:lpstr>
      <vt:lpstr>A125255454C_Latest</vt:lpstr>
      <vt:lpstr>A125255458L</vt:lpstr>
      <vt:lpstr>A125255458L_Data</vt:lpstr>
      <vt:lpstr>A125255458L_Latest</vt:lpstr>
      <vt:lpstr>A125255462C</vt:lpstr>
      <vt:lpstr>A125255462C_Data</vt:lpstr>
      <vt:lpstr>A125255462C_Latest</vt:lpstr>
      <vt:lpstr>A125255466L</vt:lpstr>
      <vt:lpstr>A125255466L_Data</vt:lpstr>
      <vt:lpstr>A125255466L_Latest</vt:lpstr>
      <vt:lpstr>A125255470C</vt:lpstr>
      <vt:lpstr>A125255470C_Data</vt:lpstr>
      <vt:lpstr>A125255470C_Latest</vt:lpstr>
      <vt:lpstr>A125255474L</vt:lpstr>
      <vt:lpstr>A125255474L_Data</vt:lpstr>
      <vt:lpstr>A125255474L_Latest</vt:lpstr>
      <vt:lpstr>A125255478W</vt:lpstr>
      <vt:lpstr>A125255478W_Data</vt:lpstr>
      <vt:lpstr>A125255478W_Latest</vt:lpstr>
      <vt:lpstr>A125255834F</vt:lpstr>
      <vt:lpstr>A125255834F_Data</vt:lpstr>
      <vt:lpstr>A125255834F_Latest</vt:lpstr>
      <vt:lpstr>A125255838R</vt:lpstr>
      <vt:lpstr>A125255838R_Data</vt:lpstr>
      <vt:lpstr>A125255838R_Latest</vt:lpstr>
      <vt:lpstr>A125255842F</vt:lpstr>
      <vt:lpstr>A125255842F_Data</vt:lpstr>
      <vt:lpstr>A125255842F_Latest</vt:lpstr>
      <vt:lpstr>A125255846R</vt:lpstr>
      <vt:lpstr>A125255846R_Data</vt:lpstr>
      <vt:lpstr>A125255846R_Latest</vt:lpstr>
      <vt:lpstr>A125255850F</vt:lpstr>
      <vt:lpstr>A125255850F_Data</vt:lpstr>
      <vt:lpstr>A125255850F_Latest</vt:lpstr>
      <vt:lpstr>A125255854R</vt:lpstr>
      <vt:lpstr>A125255854R_Data</vt:lpstr>
      <vt:lpstr>A125255854R_Latest</vt:lpstr>
      <vt:lpstr>A125255858X</vt:lpstr>
      <vt:lpstr>A125255858X_Data</vt:lpstr>
      <vt:lpstr>A125255858X_Latest</vt:lpstr>
      <vt:lpstr>A125255862R</vt:lpstr>
      <vt:lpstr>A125255862R_Data</vt:lpstr>
      <vt:lpstr>A125255862R_Latest</vt:lpstr>
      <vt:lpstr>A125255866X</vt:lpstr>
      <vt:lpstr>A125255866X_Data</vt:lpstr>
      <vt:lpstr>A125255866X_Latest</vt:lpstr>
      <vt:lpstr>A125255870R</vt:lpstr>
      <vt:lpstr>A125255870R_Data</vt:lpstr>
      <vt:lpstr>A125255870R_Latest</vt:lpstr>
      <vt:lpstr>A125255874X</vt:lpstr>
      <vt:lpstr>A125255874X_Data</vt:lpstr>
      <vt:lpstr>A125255874X_Latest</vt:lpstr>
      <vt:lpstr>A125256230K</vt:lpstr>
      <vt:lpstr>A125256230K_Data</vt:lpstr>
      <vt:lpstr>A125256230K_Latest</vt:lpstr>
      <vt:lpstr>A125256234V</vt:lpstr>
      <vt:lpstr>A125256234V_Data</vt:lpstr>
      <vt:lpstr>A125256234V_Latest</vt:lpstr>
      <vt:lpstr>A125256238C</vt:lpstr>
      <vt:lpstr>A125256238C_Data</vt:lpstr>
      <vt:lpstr>A125256238C_Latest</vt:lpstr>
      <vt:lpstr>A125256242V</vt:lpstr>
      <vt:lpstr>A125256242V_Data</vt:lpstr>
      <vt:lpstr>A125256242V_Latest</vt:lpstr>
      <vt:lpstr>A125256246C</vt:lpstr>
      <vt:lpstr>A125256246C_Data</vt:lpstr>
      <vt:lpstr>A125256246C_Latest</vt:lpstr>
      <vt:lpstr>A125256250V</vt:lpstr>
      <vt:lpstr>A125256250V_Data</vt:lpstr>
      <vt:lpstr>A125256250V_Latest</vt:lpstr>
      <vt:lpstr>A125256254C</vt:lpstr>
      <vt:lpstr>A125256254C_Data</vt:lpstr>
      <vt:lpstr>A125256254C_Latest</vt:lpstr>
      <vt:lpstr>A125256258L</vt:lpstr>
      <vt:lpstr>A125256258L_Data</vt:lpstr>
      <vt:lpstr>A125256258L_Latest</vt:lpstr>
      <vt:lpstr>A125256262C</vt:lpstr>
      <vt:lpstr>A125256262C_Data</vt:lpstr>
      <vt:lpstr>A125256262C_Latest</vt:lpstr>
      <vt:lpstr>A125256266L</vt:lpstr>
      <vt:lpstr>A125256266L_Data</vt:lpstr>
      <vt:lpstr>A125256266L_Latest</vt:lpstr>
      <vt:lpstr>A125256270C</vt:lpstr>
      <vt:lpstr>A125256270C_Data</vt:lpstr>
      <vt:lpstr>A125256270C_Latest</vt:lpstr>
      <vt:lpstr>A125256274L</vt:lpstr>
      <vt:lpstr>A125256274L_Data</vt:lpstr>
      <vt:lpstr>A125256274L_Latest</vt:lpstr>
      <vt:lpstr>A125256278W</vt:lpstr>
      <vt:lpstr>A125256278W_Data</vt:lpstr>
      <vt:lpstr>A125256278W_Latest</vt:lpstr>
      <vt:lpstr>A125256282L</vt:lpstr>
      <vt:lpstr>A125256282L_Data</vt:lpstr>
      <vt:lpstr>A125256282L_Latest</vt:lpstr>
      <vt:lpstr>A125256286W</vt:lpstr>
      <vt:lpstr>A125256286W_Data</vt:lpstr>
      <vt:lpstr>A125256286W_Latest</vt:lpstr>
      <vt:lpstr>A125256290L</vt:lpstr>
      <vt:lpstr>A125256290L_Data</vt:lpstr>
      <vt:lpstr>A125256290L_Latest</vt:lpstr>
      <vt:lpstr>A125256294W</vt:lpstr>
      <vt:lpstr>A125256294W_Data</vt:lpstr>
      <vt:lpstr>A125256294W_Latest</vt:lpstr>
      <vt:lpstr>A125256298F</vt:lpstr>
      <vt:lpstr>A125256298F_Data</vt:lpstr>
      <vt:lpstr>A125256298F_Latest</vt:lpstr>
      <vt:lpstr>A125256302K</vt:lpstr>
      <vt:lpstr>A125256302K_Data</vt:lpstr>
      <vt:lpstr>A125256302K_Latest</vt:lpstr>
      <vt:lpstr>A125256306V</vt:lpstr>
      <vt:lpstr>A125256306V_Data</vt:lpstr>
      <vt:lpstr>A125256306V_Latest</vt:lpstr>
      <vt:lpstr>A125256310K</vt:lpstr>
      <vt:lpstr>A125256310K_Data</vt:lpstr>
      <vt:lpstr>A125256310K_Latest</vt:lpstr>
      <vt:lpstr>A125256314V</vt:lpstr>
      <vt:lpstr>A125256314V_Data</vt:lpstr>
      <vt:lpstr>A125256314V_Latest</vt:lpstr>
      <vt:lpstr>A125256318C</vt:lpstr>
      <vt:lpstr>A125256318C_Data</vt:lpstr>
      <vt:lpstr>A125256318C_Latest</vt:lpstr>
      <vt:lpstr>A125256322V</vt:lpstr>
      <vt:lpstr>A125256322V_Data</vt:lpstr>
      <vt:lpstr>A125256322V_Latest</vt:lpstr>
      <vt:lpstr>A125256326C</vt:lpstr>
      <vt:lpstr>A125256326C_Data</vt:lpstr>
      <vt:lpstr>A125256326C_Latest</vt:lpstr>
      <vt:lpstr>A125256330V</vt:lpstr>
      <vt:lpstr>A125256330V_Data</vt:lpstr>
      <vt:lpstr>A125256330V_Latest</vt:lpstr>
      <vt:lpstr>A125256334C</vt:lpstr>
      <vt:lpstr>A125256334C_Data</vt:lpstr>
      <vt:lpstr>A125256334C_Latest</vt:lpstr>
      <vt:lpstr>A125256338L</vt:lpstr>
      <vt:lpstr>A125256338L_Data</vt:lpstr>
      <vt:lpstr>A125256338L_Latest</vt:lpstr>
      <vt:lpstr>A125256342C</vt:lpstr>
      <vt:lpstr>A125256342C_Data</vt:lpstr>
      <vt:lpstr>A125256342C_Latest</vt:lpstr>
      <vt:lpstr>A125256346L</vt:lpstr>
      <vt:lpstr>A125256346L_Data</vt:lpstr>
      <vt:lpstr>A125256346L_Latest</vt:lpstr>
      <vt:lpstr>A125256350C</vt:lpstr>
      <vt:lpstr>A125256350C_Data</vt:lpstr>
      <vt:lpstr>A125256350C_Latest</vt:lpstr>
      <vt:lpstr>A125256354L</vt:lpstr>
      <vt:lpstr>A125256354L_Data</vt:lpstr>
      <vt:lpstr>A125256354L_Latest</vt:lpstr>
      <vt:lpstr>A125256358W</vt:lpstr>
      <vt:lpstr>A125256358W_Data</vt:lpstr>
      <vt:lpstr>A125256358W_Latest</vt:lpstr>
      <vt:lpstr>A125256362L</vt:lpstr>
      <vt:lpstr>A125256362L_Data</vt:lpstr>
      <vt:lpstr>A125256362L_Latest</vt:lpstr>
      <vt:lpstr>A125256366W</vt:lpstr>
      <vt:lpstr>A125256366W_Data</vt:lpstr>
      <vt:lpstr>A125256366W_Latest</vt:lpstr>
      <vt:lpstr>A125256370L</vt:lpstr>
      <vt:lpstr>A125256370L_Data</vt:lpstr>
      <vt:lpstr>A125256370L_Latest</vt:lpstr>
      <vt:lpstr>A125256374W</vt:lpstr>
      <vt:lpstr>A125256374W_Data</vt:lpstr>
      <vt:lpstr>A125256374W_Latest</vt:lpstr>
      <vt:lpstr>A125256378F</vt:lpstr>
      <vt:lpstr>A125256378F_Data</vt:lpstr>
      <vt:lpstr>A125256378F_Latest</vt:lpstr>
      <vt:lpstr>A125256382W</vt:lpstr>
      <vt:lpstr>A125256382W_Data</vt:lpstr>
      <vt:lpstr>A125256382W_Latest</vt:lpstr>
      <vt:lpstr>A125256386F</vt:lpstr>
      <vt:lpstr>A125256386F_Data</vt:lpstr>
      <vt:lpstr>A125256386F_Latest</vt:lpstr>
      <vt:lpstr>A125256390W</vt:lpstr>
      <vt:lpstr>A125256390W_Data</vt:lpstr>
      <vt:lpstr>A125256390W_Latest</vt:lpstr>
      <vt:lpstr>A125256394F</vt:lpstr>
      <vt:lpstr>A125256394F_Data</vt:lpstr>
      <vt:lpstr>A125256394F_Latest</vt:lpstr>
      <vt:lpstr>A125256398R</vt:lpstr>
      <vt:lpstr>A125256398R_Data</vt:lpstr>
      <vt:lpstr>A125256398R_Latest</vt:lpstr>
      <vt:lpstr>A125256402V</vt:lpstr>
      <vt:lpstr>A125256402V_Data</vt:lpstr>
      <vt:lpstr>A125256402V_Latest</vt:lpstr>
      <vt:lpstr>A125256406C</vt:lpstr>
      <vt:lpstr>A125256406C_Data</vt:lpstr>
      <vt:lpstr>A125256406C_Latest</vt:lpstr>
      <vt:lpstr>A125256410V</vt:lpstr>
      <vt:lpstr>A125256410V_Data</vt:lpstr>
      <vt:lpstr>A125256410V_Latest</vt:lpstr>
      <vt:lpstr>A125256414C</vt:lpstr>
      <vt:lpstr>A125256414C_Data</vt:lpstr>
      <vt:lpstr>A125256414C_Latest</vt:lpstr>
      <vt:lpstr>A125256418L</vt:lpstr>
      <vt:lpstr>A125256418L_Data</vt:lpstr>
      <vt:lpstr>A125256418L_Latest</vt:lpstr>
      <vt:lpstr>A125256422C</vt:lpstr>
      <vt:lpstr>A125256422C_Data</vt:lpstr>
      <vt:lpstr>A125256422C_Latest</vt:lpstr>
      <vt:lpstr>A125256426L</vt:lpstr>
      <vt:lpstr>A125256426L_Data</vt:lpstr>
      <vt:lpstr>A125256426L_Latest</vt:lpstr>
      <vt:lpstr>A125256430C</vt:lpstr>
      <vt:lpstr>A125256430C_Data</vt:lpstr>
      <vt:lpstr>A125256430C_Latest</vt:lpstr>
      <vt:lpstr>A125256434L</vt:lpstr>
      <vt:lpstr>A125256434L_Data</vt:lpstr>
      <vt:lpstr>A125256434L_Latest</vt:lpstr>
      <vt:lpstr>A125256438W</vt:lpstr>
      <vt:lpstr>A125256438W_Data</vt:lpstr>
      <vt:lpstr>A125256438W_Latest</vt:lpstr>
      <vt:lpstr>A125256442L</vt:lpstr>
      <vt:lpstr>A125256442L_Data</vt:lpstr>
      <vt:lpstr>A125256442L_Latest</vt:lpstr>
      <vt:lpstr>A125256446W</vt:lpstr>
      <vt:lpstr>A125256446W_Data</vt:lpstr>
      <vt:lpstr>A125256446W_Latest</vt:lpstr>
      <vt:lpstr>A125256450L</vt:lpstr>
      <vt:lpstr>A125256450L_Data</vt:lpstr>
      <vt:lpstr>A125256450L_Latest</vt:lpstr>
      <vt:lpstr>A125256454W</vt:lpstr>
      <vt:lpstr>A125256454W_Data</vt:lpstr>
      <vt:lpstr>A125256454W_Latest</vt:lpstr>
      <vt:lpstr>A125256458F</vt:lpstr>
      <vt:lpstr>A125256458F_Data</vt:lpstr>
      <vt:lpstr>A125256458F_Latest</vt:lpstr>
      <vt:lpstr>A125256462W</vt:lpstr>
      <vt:lpstr>A125256462W_Data</vt:lpstr>
      <vt:lpstr>A125256462W_Latest</vt:lpstr>
      <vt:lpstr>A125256466F</vt:lpstr>
      <vt:lpstr>A125256466F_Data</vt:lpstr>
      <vt:lpstr>A125256466F_Latest</vt:lpstr>
      <vt:lpstr>A125256470W</vt:lpstr>
      <vt:lpstr>A125256470W_Data</vt:lpstr>
      <vt:lpstr>A125256470W_Latest</vt:lpstr>
      <vt:lpstr>A125256474F</vt:lpstr>
      <vt:lpstr>A125256474F_Data</vt:lpstr>
      <vt:lpstr>A125256474F_Latest</vt:lpstr>
      <vt:lpstr>A125256478R</vt:lpstr>
      <vt:lpstr>A125256478R_Data</vt:lpstr>
      <vt:lpstr>A125256478R_Latest</vt:lpstr>
      <vt:lpstr>A125256482F</vt:lpstr>
      <vt:lpstr>A125256482F_Data</vt:lpstr>
      <vt:lpstr>A125256482F_Latest</vt:lpstr>
      <vt:lpstr>A125256486R</vt:lpstr>
      <vt:lpstr>A125256486R_Data</vt:lpstr>
      <vt:lpstr>A125256486R_Latest</vt:lpstr>
      <vt:lpstr>A125256490F</vt:lpstr>
      <vt:lpstr>A125256490F_Data</vt:lpstr>
      <vt:lpstr>A125256490F_Latest</vt:lpstr>
      <vt:lpstr>A125256494R</vt:lpstr>
      <vt:lpstr>A125256494R_Data</vt:lpstr>
      <vt:lpstr>A125256494R_Latest</vt:lpstr>
      <vt:lpstr>A125256498X</vt:lpstr>
      <vt:lpstr>A125256498X_Data</vt:lpstr>
      <vt:lpstr>A125256498X_Latest</vt:lpstr>
      <vt:lpstr>A125256502C</vt:lpstr>
      <vt:lpstr>A125256502C_Data</vt:lpstr>
      <vt:lpstr>A125256502C_Latest</vt:lpstr>
      <vt:lpstr>A125256506L</vt:lpstr>
      <vt:lpstr>A125256506L_Data</vt:lpstr>
      <vt:lpstr>A125256506L_Latest</vt:lpstr>
      <vt:lpstr>A125256510C</vt:lpstr>
      <vt:lpstr>A125256510C_Data</vt:lpstr>
      <vt:lpstr>A125256510C_Latest</vt:lpstr>
      <vt:lpstr>A125256514L</vt:lpstr>
      <vt:lpstr>A125256514L_Data</vt:lpstr>
      <vt:lpstr>A125256514L_Latest</vt:lpstr>
      <vt:lpstr>A125256518W</vt:lpstr>
      <vt:lpstr>A125256518W_Data</vt:lpstr>
      <vt:lpstr>A125256518W_Latest</vt:lpstr>
      <vt:lpstr>A125256522L</vt:lpstr>
      <vt:lpstr>A125256522L_Data</vt:lpstr>
      <vt:lpstr>A125256522L_Latest</vt:lpstr>
      <vt:lpstr>A125256526W</vt:lpstr>
      <vt:lpstr>A125256526W_Data</vt:lpstr>
      <vt:lpstr>A125256526W_Latest</vt:lpstr>
      <vt:lpstr>A125256530L</vt:lpstr>
      <vt:lpstr>A125256530L_Data</vt:lpstr>
      <vt:lpstr>A125256530L_Latest</vt:lpstr>
      <vt:lpstr>A125256534W</vt:lpstr>
      <vt:lpstr>A125256534W_Data</vt:lpstr>
      <vt:lpstr>A125256534W_Latest</vt:lpstr>
      <vt:lpstr>A125256538F</vt:lpstr>
      <vt:lpstr>A125256538F_Data</vt:lpstr>
      <vt:lpstr>A125256538F_Latest</vt:lpstr>
      <vt:lpstr>A125256542W</vt:lpstr>
      <vt:lpstr>A125256542W_Data</vt:lpstr>
      <vt:lpstr>A125256542W_Latest</vt:lpstr>
      <vt:lpstr>A125256546F</vt:lpstr>
      <vt:lpstr>A125256546F_Data</vt:lpstr>
      <vt:lpstr>A125256546F_Latest</vt:lpstr>
      <vt:lpstr>A125256550W</vt:lpstr>
      <vt:lpstr>A125256550W_Data</vt:lpstr>
      <vt:lpstr>A125256550W_Latest</vt:lpstr>
      <vt:lpstr>A125256554F</vt:lpstr>
      <vt:lpstr>A125256554F_Data</vt:lpstr>
      <vt:lpstr>A125256554F_Latest</vt:lpstr>
      <vt:lpstr>A125256558R</vt:lpstr>
      <vt:lpstr>A125256558R_Data</vt:lpstr>
      <vt:lpstr>A125256558R_Latest</vt:lpstr>
      <vt:lpstr>A125256562F</vt:lpstr>
      <vt:lpstr>A125256562F_Data</vt:lpstr>
      <vt:lpstr>A125256562F_Latest</vt:lpstr>
      <vt:lpstr>A125256566R</vt:lpstr>
      <vt:lpstr>A125256566R_Data</vt:lpstr>
      <vt:lpstr>A125256566R_Latest</vt:lpstr>
      <vt:lpstr>A125256570F</vt:lpstr>
      <vt:lpstr>A125256570F_Data</vt:lpstr>
      <vt:lpstr>A125256570F_Latest</vt:lpstr>
      <vt:lpstr>A125256574R</vt:lpstr>
      <vt:lpstr>A125256574R_Data</vt:lpstr>
      <vt:lpstr>A125256574R_Latest</vt:lpstr>
      <vt:lpstr>A125256578X</vt:lpstr>
      <vt:lpstr>A125256578X_Data</vt:lpstr>
      <vt:lpstr>A125256578X_Latest</vt:lpstr>
      <vt:lpstr>A125256582R</vt:lpstr>
      <vt:lpstr>A125256582R_Data</vt:lpstr>
      <vt:lpstr>A125256582R_Latest</vt:lpstr>
      <vt:lpstr>A125256586X</vt:lpstr>
      <vt:lpstr>A125256586X_Data</vt:lpstr>
      <vt:lpstr>A125256586X_Latest</vt:lpstr>
      <vt:lpstr>A125256590R</vt:lpstr>
      <vt:lpstr>A125256590R_Data</vt:lpstr>
      <vt:lpstr>A125256590R_Latest</vt:lpstr>
      <vt:lpstr>A125256594X</vt:lpstr>
      <vt:lpstr>A125256594X_Data</vt:lpstr>
      <vt:lpstr>A125256594X_Latest</vt:lpstr>
      <vt:lpstr>A125256598J</vt:lpstr>
      <vt:lpstr>A125256598J_Data</vt:lpstr>
      <vt:lpstr>A125256598J_Latest</vt:lpstr>
      <vt:lpstr>A125256602L</vt:lpstr>
      <vt:lpstr>A125256602L_Data</vt:lpstr>
      <vt:lpstr>A125256602L_Latest</vt:lpstr>
      <vt:lpstr>A125256606W</vt:lpstr>
      <vt:lpstr>A125256606W_Data</vt:lpstr>
      <vt:lpstr>A125256606W_Latest</vt:lpstr>
      <vt:lpstr>A125256610L</vt:lpstr>
      <vt:lpstr>A125256610L_Data</vt:lpstr>
      <vt:lpstr>A125256610L_Latest</vt:lpstr>
      <vt:lpstr>A125256614W</vt:lpstr>
      <vt:lpstr>A125256614W_Data</vt:lpstr>
      <vt:lpstr>A125256614W_Latest</vt:lpstr>
      <vt:lpstr>A125256618F</vt:lpstr>
      <vt:lpstr>A125256618F_Data</vt:lpstr>
      <vt:lpstr>A125256618F_Latest</vt:lpstr>
      <vt:lpstr>A125256622W</vt:lpstr>
      <vt:lpstr>A125256622W_Data</vt:lpstr>
      <vt:lpstr>A125256622W_Latest</vt:lpstr>
      <vt:lpstr>A125256626F</vt:lpstr>
      <vt:lpstr>A125256626F_Data</vt:lpstr>
      <vt:lpstr>A125256626F_Latest</vt:lpstr>
      <vt:lpstr>A125256630W</vt:lpstr>
      <vt:lpstr>A125256630W_Data</vt:lpstr>
      <vt:lpstr>A125256630W_Latest</vt:lpstr>
      <vt:lpstr>A125256634F</vt:lpstr>
      <vt:lpstr>A125256634F_Data</vt:lpstr>
      <vt:lpstr>A125256634F_Latest</vt:lpstr>
      <vt:lpstr>A125256638R</vt:lpstr>
      <vt:lpstr>A125256638R_Data</vt:lpstr>
      <vt:lpstr>A125256638R_Latest</vt:lpstr>
      <vt:lpstr>A125256642F</vt:lpstr>
      <vt:lpstr>A125256642F_Data</vt:lpstr>
      <vt:lpstr>A125256642F_Latest</vt:lpstr>
      <vt:lpstr>A125256646R</vt:lpstr>
      <vt:lpstr>A125256646R_Data</vt:lpstr>
      <vt:lpstr>A125256646R_Latest</vt:lpstr>
      <vt:lpstr>A125256650F</vt:lpstr>
      <vt:lpstr>A125256650F_Data</vt:lpstr>
      <vt:lpstr>A125256650F_Latest</vt:lpstr>
      <vt:lpstr>A125256654R</vt:lpstr>
      <vt:lpstr>A125256654R_Data</vt:lpstr>
      <vt:lpstr>A125256654R_Latest</vt:lpstr>
      <vt:lpstr>A125256658X</vt:lpstr>
      <vt:lpstr>A125256658X_Data</vt:lpstr>
      <vt:lpstr>A125256658X_Latest</vt:lpstr>
      <vt:lpstr>A125256662R</vt:lpstr>
      <vt:lpstr>A125256662R_Data</vt:lpstr>
      <vt:lpstr>A125256662R_Latest</vt:lpstr>
      <vt:lpstr>A125256666X</vt:lpstr>
      <vt:lpstr>A125256666X_Data</vt:lpstr>
      <vt:lpstr>A125256666X_Latest</vt:lpstr>
      <vt:lpstr>A125257022K</vt:lpstr>
      <vt:lpstr>A125257022K_Data</vt:lpstr>
      <vt:lpstr>A125257022K_Latest</vt:lpstr>
      <vt:lpstr>A125257026V</vt:lpstr>
      <vt:lpstr>A125257026V_Data</vt:lpstr>
      <vt:lpstr>A125257026V_Latest</vt:lpstr>
      <vt:lpstr>A125257030K</vt:lpstr>
      <vt:lpstr>A125257030K_Data</vt:lpstr>
      <vt:lpstr>A125257030K_Latest</vt:lpstr>
      <vt:lpstr>A125257034V</vt:lpstr>
      <vt:lpstr>A125257034V_Data</vt:lpstr>
      <vt:lpstr>A125257034V_Latest</vt:lpstr>
      <vt:lpstr>A125257038C</vt:lpstr>
      <vt:lpstr>A125257038C_Data</vt:lpstr>
      <vt:lpstr>A125257038C_Latest</vt:lpstr>
      <vt:lpstr>A125257042V</vt:lpstr>
      <vt:lpstr>A125257042V_Data</vt:lpstr>
      <vt:lpstr>A125257042V_Latest</vt:lpstr>
      <vt:lpstr>A125257046C</vt:lpstr>
      <vt:lpstr>A125257046C_Data</vt:lpstr>
      <vt:lpstr>A125257046C_Latest</vt:lpstr>
      <vt:lpstr>A125257050V</vt:lpstr>
      <vt:lpstr>A125257050V_Data</vt:lpstr>
      <vt:lpstr>A125257050V_Latest</vt:lpstr>
      <vt:lpstr>A125257054C</vt:lpstr>
      <vt:lpstr>A125257054C_Data</vt:lpstr>
      <vt:lpstr>A125257054C_Latest</vt:lpstr>
      <vt:lpstr>A125257058L</vt:lpstr>
      <vt:lpstr>A125257058L_Data</vt:lpstr>
      <vt:lpstr>A125257058L_Latest</vt:lpstr>
      <vt:lpstr>A125257062C</vt:lpstr>
      <vt:lpstr>A125257062C_Data</vt:lpstr>
      <vt:lpstr>A125257062C_Latest</vt:lpstr>
      <vt:lpstr>A125257418F</vt:lpstr>
      <vt:lpstr>A125257418F_Data</vt:lpstr>
      <vt:lpstr>A125257418F_Latest</vt:lpstr>
      <vt:lpstr>A125257422W</vt:lpstr>
      <vt:lpstr>A125257422W_Data</vt:lpstr>
      <vt:lpstr>A125257422W_Latest</vt:lpstr>
      <vt:lpstr>A125257426F</vt:lpstr>
      <vt:lpstr>A125257426F_Data</vt:lpstr>
      <vt:lpstr>A125257426F_Latest</vt:lpstr>
      <vt:lpstr>A125257430W</vt:lpstr>
      <vt:lpstr>A125257430W_Data</vt:lpstr>
      <vt:lpstr>A125257430W_Latest</vt:lpstr>
      <vt:lpstr>A125257434F</vt:lpstr>
      <vt:lpstr>A125257434F_Data</vt:lpstr>
      <vt:lpstr>A125257434F_Latest</vt:lpstr>
      <vt:lpstr>A125257438R</vt:lpstr>
      <vt:lpstr>A125257438R_Data</vt:lpstr>
      <vt:lpstr>A125257438R_Latest</vt:lpstr>
      <vt:lpstr>A125257442F</vt:lpstr>
      <vt:lpstr>A125257442F_Data</vt:lpstr>
      <vt:lpstr>A125257442F_Latest</vt:lpstr>
      <vt:lpstr>A125257446R</vt:lpstr>
      <vt:lpstr>A125257446R_Data</vt:lpstr>
      <vt:lpstr>A125257446R_Latest</vt:lpstr>
      <vt:lpstr>A125257450F</vt:lpstr>
      <vt:lpstr>A125257450F_Data</vt:lpstr>
      <vt:lpstr>A125257450F_Latest</vt:lpstr>
      <vt:lpstr>A125257454R</vt:lpstr>
      <vt:lpstr>A125257454R_Data</vt:lpstr>
      <vt:lpstr>A125257454R_Latest</vt:lpstr>
      <vt:lpstr>A125257458X</vt:lpstr>
      <vt:lpstr>A125257458X_Data</vt:lpstr>
      <vt:lpstr>A125257458X_Latest</vt:lpstr>
      <vt:lpstr>A125257814J</vt:lpstr>
      <vt:lpstr>A125257814J_Data</vt:lpstr>
      <vt:lpstr>A125257814J_Latest</vt:lpstr>
      <vt:lpstr>A125257818T</vt:lpstr>
      <vt:lpstr>A125257818T_Data</vt:lpstr>
      <vt:lpstr>A125257818T_Latest</vt:lpstr>
      <vt:lpstr>A125257822J</vt:lpstr>
      <vt:lpstr>A125257822J_Data</vt:lpstr>
      <vt:lpstr>A125257822J_Latest</vt:lpstr>
      <vt:lpstr>A125257826T</vt:lpstr>
      <vt:lpstr>A125257826T_Data</vt:lpstr>
      <vt:lpstr>A125257826T_Latest</vt:lpstr>
      <vt:lpstr>A125257830J</vt:lpstr>
      <vt:lpstr>A125257830J_Data</vt:lpstr>
      <vt:lpstr>A125257830J_Latest</vt:lpstr>
      <vt:lpstr>A125257834T</vt:lpstr>
      <vt:lpstr>A125257834T_Data</vt:lpstr>
      <vt:lpstr>A125257834T_Latest</vt:lpstr>
      <vt:lpstr>A125257838A</vt:lpstr>
      <vt:lpstr>A125257838A_Data</vt:lpstr>
      <vt:lpstr>A125257838A_Latest</vt:lpstr>
      <vt:lpstr>A125257842T</vt:lpstr>
      <vt:lpstr>A125257842T_Data</vt:lpstr>
      <vt:lpstr>A125257842T_Latest</vt:lpstr>
      <vt:lpstr>A125257846A</vt:lpstr>
      <vt:lpstr>A125257846A_Data</vt:lpstr>
      <vt:lpstr>A125257846A_Latest</vt:lpstr>
      <vt:lpstr>A125257850T</vt:lpstr>
      <vt:lpstr>A125257850T_Data</vt:lpstr>
      <vt:lpstr>A125257850T_Latest</vt:lpstr>
      <vt:lpstr>A125257854A</vt:lpstr>
      <vt:lpstr>A125257854A_Data</vt:lpstr>
      <vt:lpstr>A125257854A_Latest</vt:lpstr>
      <vt:lpstr>A125258210L</vt:lpstr>
      <vt:lpstr>A125258210L_Data</vt:lpstr>
      <vt:lpstr>A125258210L_Latest</vt:lpstr>
      <vt:lpstr>A125258214W</vt:lpstr>
      <vt:lpstr>A125258214W_Data</vt:lpstr>
      <vt:lpstr>A125258214W_Latest</vt:lpstr>
      <vt:lpstr>A125258218F</vt:lpstr>
      <vt:lpstr>A125258218F_Data</vt:lpstr>
      <vt:lpstr>A125258218F_Latest</vt:lpstr>
      <vt:lpstr>A125258222W</vt:lpstr>
      <vt:lpstr>A125258222W_Data</vt:lpstr>
      <vt:lpstr>A125258222W_Latest</vt:lpstr>
      <vt:lpstr>A125258226F</vt:lpstr>
      <vt:lpstr>A125258226F_Data</vt:lpstr>
      <vt:lpstr>A125258226F_Latest</vt:lpstr>
      <vt:lpstr>A125258230W</vt:lpstr>
      <vt:lpstr>A125258230W_Data</vt:lpstr>
      <vt:lpstr>A125258230W_Latest</vt:lpstr>
      <vt:lpstr>A125258234F</vt:lpstr>
      <vt:lpstr>A125258234F_Data</vt:lpstr>
      <vt:lpstr>A125258234F_Latest</vt:lpstr>
      <vt:lpstr>A125258238R</vt:lpstr>
      <vt:lpstr>A125258238R_Data</vt:lpstr>
      <vt:lpstr>A125258238R_Latest</vt:lpstr>
      <vt:lpstr>A125258242F</vt:lpstr>
      <vt:lpstr>A125258242F_Data</vt:lpstr>
      <vt:lpstr>A125258242F_Latest</vt:lpstr>
      <vt:lpstr>A125258246R</vt:lpstr>
      <vt:lpstr>A125258246R_Data</vt:lpstr>
      <vt:lpstr>A125258246R_Latest</vt:lpstr>
      <vt:lpstr>A125258250F</vt:lpstr>
      <vt:lpstr>A125258250F_Data</vt:lpstr>
      <vt:lpstr>A125258250F_Latest</vt:lpstr>
      <vt:lpstr>A125258606J</vt:lpstr>
      <vt:lpstr>A125258606J_Data</vt:lpstr>
      <vt:lpstr>A125258606J_Latest</vt:lpstr>
      <vt:lpstr>A125258610X</vt:lpstr>
      <vt:lpstr>A125258610X_Data</vt:lpstr>
      <vt:lpstr>A125258610X_Latest</vt:lpstr>
      <vt:lpstr>A125258614J</vt:lpstr>
      <vt:lpstr>A125258614J_Data</vt:lpstr>
      <vt:lpstr>A125258614J_Latest</vt:lpstr>
      <vt:lpstr>A125258618T</vt:lpstr>
      <vt:lpstr>A125258618T_Data</vt:lpstr>
      <vt:lpstr>A125258618T_Latest</vt:lpstr>
      <vt:lpstr>A125258622J</vt:lpstr>
      <vt:lpstr>A125258622J_Data</vt:lpstr>
      <vt:lpstr>A125258622J_Latest</vt:lpstr>
      <vt:lpstr>A125258626T</vt:lpstr>
      <vt:lpstr>A125258626T_Data</vt:lpstr>
      <vt:lpstr>A125258626T_Latest</vt:lpstr>
      <vt:lpstr>A125258630J</vt:lpstr>
      <vt:lpstr>A125258630J_Data</vt:lpstr>
      <vt:lpstr>A125258630J_Latest</vt:lpstr>
      <vt:lpstr>A125258634T</vt:lpstr>
      <vt:lpstr>A125258634T_Data</vt:lpstr>
      <vt:lpstr>A125258634T_Latest</vt:lpstr>
      <vt:lpstr>A125258638A</vt:lpstr>
      <vt:lpstr>A125258638A_Data</vt:lpstr>
      <vt:lpstr>A125258638A_Latest</vt:lpstr>
      <vt:lpstr>A125258642T</vt:lpstr>
      <vt:lpstr>A125258642T_Data</vt:lpstr>
      <vt:lpstr>A125258642T_Latest</vt:lpstr>
      <vt:lpstr>A125258646A</vt:lpstr>
      <vt:lpstr>A125258646A_Data</vt:lpstr>
      <vt:lpstr>A125258646A_Latest</vt:lpstr>
      <vt:lpstr>A125258650T</vt:lpstr>
      <vt:lpstr>A125258650T_Data</vt:lpstr>
      <vt:lpstr>A125258650T_Latest</vt:lpstr>
      <vt:lpstr>A125258654A</vt:lpstr>
      <vt:lpstr>A125258654A_Data</vt:lpstr>
      <vt:lpstr>A125258654A_Latest</vt:lpstr>
      <vt:lpstr>A125258658K</vt:lpstr>
      <vt:lpstr>A125258658K_Data</vt:lpstr>
      <vt:lpstr>A125258658K_Latest</vt:lpstr>
      <vt:lpstr>A125258662A</vt:lpstr>
      <vt:lpstr>A125258662A_Data</vt:lpstr>
      <vt:lpstr>A125258662A_Latest</vt:lpstr>
      <vt:lpstr>A125258666K</vt:lpstr>
      <vt:lpstr>A125258666K_Data</vt:lpstr>
      <vt:lpstr>A125258666K_Latest</vt:lpstr>
      <vt:lpstr>A125258670A</vt:lpstr>
      <vt:lpstr>A125258670A_Data</vt:lpstr>
      <vt:lpstr>A125258670A_Latest</vt:lpstr>
      <vt:lpstr>A125258674K</vt:lpstr>
      <vt:lpstr>A125258674K_Data</vt:lpstr>
      <vt:lpstr>A125258674K_Latest</vt:lpstr>
      <vt:lpstr>A125258678V</vt:lpstr>
      <vt:lpstr>A125258678V_Data</vt:lpstr>
      <vt:lpstr>A125258678V_Latest</vt:lpstr>
      <vt:lpstr>A125258682K</vt:lpstr>
      <vt:lpstr>A125258682K_Data</vt:lpstr>
      <vt:lpstr>A125258682K_Latest</vt:lpstr>
      <vt:lpstr>A125258686V</vt:lpstr>
      <vt:lpstr>A125258686V_Data</vt:lpstr>
      <vt:lpstr>A125258686V_Latest</vt:lpstr>
      <vt:lpstr>A125258690K</vt:lpstr>
      <vt:lpstr>A125258690K_Data</vt:lpstr>
      <vt:lpstr>A125258690K_Latest</vt:lpstr>
      <vt:lpstr>A125258694V</vt:lpstr>
      <vt:lpstr>A125258694V_Data</vt:lpstr>
      <vt:lpstr>A125258694V_Latest</vt:lpstr>
      <vt:lpstr>A125258698C</vt:lpstr>
      <vt:lpstr>A125258698C_Data</vt:lpstr>
      <vt:lpstr>A125258698C_Latest</vt:lpstr>
      <vt:lpstr>A125258702J</vt:lpstr>
      <vt:lpstr>A125258702J_Data</vt:lpstr>
      <vt:lpstr>A125258702J_Latest</vt:lpstr>
      <vt:lpstr>A125258706T</vt:lpstr>
      <vt:lpstr>A125258706T_Data</vt:lpstr>
      <vt:lpstr>A125258706T_Latest</vt:lpstr>
      <vt:lpstr>A125258710J</vt:lpstr>
      <vt:lpstr>A125258710J_Data</vt:lpstr>
      <vt:lpstr>A125258710J_Latest</vt:lpstr>
      <vt:lpstr>A125258714T</vt:lpstr>
      <vt:lpstr>A125258714T_Data</vt:lpstr>
      <vt:lpstr>A125258714T_Latest</vt:lpstr>
      <vt:lpstr>A125258718A</vt:lpstr>
      <vt:lpstr>A125258718A_Data</vt:lpstr>
      <vt:lpstr>A125258718A_Latest</vt:lpstr>
      <vt:lpstr>A125258722T</vt:lpstr>
      <vt:lpstr>A125258722T_Data</vt:lpstr>
      <vt:lpstr>A125258722T_Latest</vt:lpstr>
      <vt:lpstr>A125258726A</vt:lpstr>
      <vt:lpstr>A125258726A_Data</vt:lpstr>
      <vt:lpstr>A125258726A_Latest</vt:lpstr>
      <vt:lpstr>A125258730T</vt:lpstr>
      <vt:lpstr>A125258730T_Data</vt:lpstr>
      <vt:lpstr>A125258730T_Latest</vt:lpstr>
      <vt:lpstr>A125258734A</vt:lpstr>
      <vt:lpstr>A125258734A_Data</vt:lpstr>
      <vt:lpstr>A125258734A_Latest</vt:lpstr>
      <vt:lpstr>A125258738K</vt:lpstr>
      <vt:lpstr>A125258738K_Data</vt:lpstr>
      <vt:lpstr>A125258738K_Latest</vt:lpstr>
      <vt:lpstr>A125258742A</vt:lpstr>
      <vt:lpstr>A125258742A_Data</vt:lpstr>
      <vt:lpstr>A125258742A_Latest</vt:lpstr>
      <vt:lpstr>A125258746K</vt:lpstr>
      <vt:lpstr>A125258746K_Data</vt:lpstr>
      <vt:lpstr>A125258746K_Latest</vt:lpstr>
      <vt:lpstr>A125258750A</vt:lpstr>
      <vt:lpstr>A125258750A_Data</vt:lpstr>
      <vt:lpstr>A125258750A_Latest</vt:lpstr>
      <vt:lpstr>A125258754K</vt:lpstr>
      <vt:lpstr>A125258754K_Data</vt:lpstr>
      <vt:lpstr>A125258754K_Latest</vt:lpstr>
      <vt:lpstr>A125258758V</vt:lpstr>
      <vt:lpstr>A125258758V_Data</vt:lpstr>
      <vt:lpstr>A125258758V_Latest</vt:lpstr>
      <vt:lpstr>A125258762K</vt:lpstr>
      <vt:lpstr>A125258762K_Data</vt:lpstr>
      <vt:lpstr>A125258762K_Latest</vt:lpstr>
      <vt:lpstr>A125258766V</vt:lpstr>
      <vt:lpstr>A125258766V_Data</vt:lpstr>
      <vt:lpstr>A125258766V_Latest</vt:lpstr>
      <vt:lpstr>A125258770K</vt:lpstr>
      <vt:lpstr>A125258770K_Data</vt:lpstr>
      <vt:lpstr>A125258770K_Latest</vt:lpstr>
      <vt:lpstr>A125258774V</vt:lpstr>
      <vt:lpstr>A125258774V_Data</vt:lpstr>
      <vt:lpstr>A125258774V_Latest</vt:lpstr>
      <vt:lpstr>A125258778C</vt:lpstr>
      <vt:lpstr>A125258778C_Data</vt:lpstr>
      <vt:lpstr>A125258778C_Latest</vt:lpstr>
      <vt:lpstr>A125258782V</vt:lpstr>
      <vt:lpstr>A125258782V_Data</vt:lpstr>
      <vt:lpstr>A125258782V_Latest</vt:lpstr>
      <vt:lpstr>A125258786C</vt:lpstr>
      <vt:lpstr>A125258786C_Data</vt:lpstr>
      <vt:lpstr>A125258786C_Latest</vt:lpstr>
      <vt:lpstr>A125258790V</vt:lpstr>
      <vt:lpstr>A125258790V_Data</vt:lpstr>
      <vt:lpstr>A125258790V_Latest</vt:lpstr>
      <vt:lpstr>A125258794C</vt:lpstr>
      <vt:lpstr>A125258794C_Data</vt:lpstr>
      <vt:lpstr>A125258794C_Latest</vt:lpstr>
      <vt:lpstr>A125258798L</vt:lpstr>
      <vt:lpstr>A125258798L_Data</vt:lpstr>
      <vt:lpstr>A125258798L_Latest</vt:lpstr>
      <vt:lpstr>A125258802T</vt:lpstr>
      <vt:lpstr>A125258802T_Data</vt:lpstr>
      <vt:lpstr>A125258802T_Latest</vt:lpstr>
      <vt:lpstr>A125258806A</vt:lpstr>
      <vt:lpstr>A125258806A_Data</vt:lpstr>
      <vt:lpstr>A125258806A_Latest</vt:lpstr>
      <vt:lpstr>A125258810T</vt:lpstr>
      <vt:lpstr>A125258810T_Data</vt:lpstr>
      <vt:lpstr>A125258810T_Latest</vt:lpstr>
      <vt:lpstr>A125258814A</vt:lpstr>
      <vt:lpstr>A125258814A_Data</vt:lpstr>
      <vt:lpstr>A125258814A_Latest</vt:lpstr>
      <vt:lpstr>A125258818K</vt:lpstr>
      <vt:lpstr>A125258818K_Data</vt:lpstr>
      <vt:lpstr>A125258818K_Latest</vt:lpstr>
      <vt:lpstr>A125258822A</vt:lpstr>
      <vt:lpstr>A125258822A_Data</vt:lpstr>
      <vt:lpstr>A125258822A_Latest</vt:lpstr>
      <vt:lpstr>A125258826K</vt:lpstr>
      <vt:lpstr>A125258826K_Data</vt:lpstr>
      <vt:lpstr>A125258826K_Latest</vt:lpstr>
      <vt:lpstr>A125258830A</vt:lpstr>
      <vt:lpstr>A125258830A_Data</vt:lpstr>
      <vt:lpstr>A125258830A_Latest</vt:lpstr>
      <vt:lpstr>A125258834K</vt:lpstr>
      <vt:lpstr>A125258834K_Data</vt:lpstr>
      <vt:lpstr>A125258834K_Latest</vt:lpstr>
      <vt:lpstr>A125258838V</vt:lpstr>
      <vt:lpstr>A125258838V_Data</vt:lpstr>
      <vt:lpstr>A125258838V_Latest</vt:lpstr>
      <vt:lpstr>A125258842K</vt:lpstr>
      <vt:lpstr>A125258842K_Data</vt:lpstr>
      <vt:lpstr>A125258842K_Latest</vt:lpstr>
      <vt:lpstr>A125258846V</vt:lpstr>
      <vt:lpstr>A125258846V_Data</vt:lpstr>
      <vt:lpstr>A125258846V_Latest</vt:lpstr>
      <vt:lpstr>A125258850K</vt:lpstr>
      <vt:lpstr>A125258850K_Data</vt:lpstr>
      <vt:lpstr>A125258850K_Latest</vt:lpstr>
      <vt:lpstr>A125258854V</vt:lpstr>
      <vt:lpstr>A125258854V_Data</vt:lpstr>
      <vt:lpstr>A125258854V_Latest</vt:lpstr>
      <vt:lpstr>A125258858C</vt:lpstr>
      <vt:lpstr>A125258858C_Data</vt:lpstr>
      <vt:lpstr>A125258858C_Latest</vt:lpstr>
      <vt:lpstr>A125258862V</vt:lpstr>
      <vt:lpstr>A125258862V_Data</vt:lpstr>
      <vt:lpstr>A125258862V_Latest</vt:lpstr>
      <vt:lpstr>A125258866C</vt:lpstr>
      <vt:lpstr>A125258866C_Data</vt:lpstr>
      <vt:lpstr>A125258866C_Latest</vt:lpstr>
      <vt:lpstr>A125258870V</vt:lpstr>
      <vt:lpstr>A125258870V_Data</vt:lpstr>
      <vt:lpstr>A125258870V_Latest</vt:lpstr>
      <vt:lpstr>A125258874C</vt:lpstr>
      <vt:lpstr>A125258874C_Data</vt:lpstr>
      <vt:lpstr>A125258874C_Latest</vt:lpstr>
      <vt:lpstr>A125258878L</vt:lpstr>
      <vt:lpstr>A125258878L_Data</vt:lpstr>
      <vt:lpstr>A125258878L_Latest</vt:lpstr>
      <vt:lpstr>A125258882C</vt:lpstr>
      <vt:lpstr>A125258882C_Data</vt:lpstr>
      <vt:lpstr>A125258882C_Latest</vt:lpstr>
      <vt:lpstr>A125258886L</vt:lpstr>
      <vt:lpstr>A125258886L_Data</vt:lpstr>
      <vt:lpstr>A125258886L_Latest</vt:lpstr>
      <vt:lpstr>A125258890C</vt:lpstr>
      <vt:lpstr>A125258890C_Data</vt:lpstr>
      <vt:lpstr>A125258890C_Latest</vt:lpstr>
      <vt:lpstr>A125258894L</vt:lpstr>
      <vt:lpstr>A125258894L_Data</vt:lpstr>
      <vt:lpstr>A125258894L_Latest</vt:lpstr>
      <vt:lpstr>A125258898W</vt:lpstr>
      <vt:lpstr>A125258898W_Data</vt:lpstr>
      <vt:lpstr>A125258898W_Latest</vt:lpstr>
      <vt:lpstr>A125258902A</vt:lpstr>
      <vt:lpstr>A125258902A_Data</vt:lpstr>
      <vt:lpstr>A125258902A_Latest</vt:lpstr>
      <vt:lpstr>A125258906K</vt:lpstr>
      <vt:lpstr>A125258906K_Data</vt:lpstr>
      <vt:lpstr>A125258906K_Latest</vt:lpstr>
      <vt:lpstr>A125258910A</vt:lpstr>
      <vt:lpstr>A125258910A_Data</vt:lpstr>
      <vt:lpstr>A125258910A_Latest</vt:lpstr>
      <vt:lpstr>A125258914K</vt:lpstr>
      <vt:lpstr>A125258914K_Data</vt:lpstr>
      <vt:lpstr>A125258914K_Latest</vt:lpstr>
      <vt:lpstr>A125258918V</vt:lpstr>
      <vt:lpstr>A125258918V_Data</vt:lpstr>
      <vt:lpstr>A125258918V_Latest</vt:lpstr>
      <vt:lpstr>A125258922K</vt:lpstr>
      <vt:lpstr>A125258922K_Data</vt:lpstr>
      <vt:lpstr>A125258922K_Latest</vt:lpstr>
      <vt:lpstr>A125258926V</vt:lpstr>
      <vt:lpstr>A125258926V_Data</vt:lpstr>
      <vt:lpstr>A125258926V_Latest</vt:lpstr>
      <vt:lpstr>A125258930K</vt:lpstr>
      <vt:lpstr>A125258930K_Data</vt:lpstr>
      <vt:lpstr>A125258930K_Latest</vt:lpstr>
      <vt:lpstr>A125258934V</vt:lpstr>
      <vt:lpstr>A125258934V_Data</vt:lpstr>
      <vt:lpstr>A125258934V_Latest</vt:lpstr>
      <vt:lpstr>A125258938C</vt:lpstr>
      <vt:lpstr>A125258938C_Data</vt:lpstr>
      <vt:lpstr>A125258938C_Latest</vt:lpstr>
      <vt:lpstr>A125258942V</vt:lpstr>
      <vt:lpstr>A125258942V_Data</vt:lpstr>
      <vt:lpstr>A125258942V_Latest</vt:lpstr>
      <vt:lpstr>A125258946C</vt:lpstr>
      <vt:lpstr>A125258946C_Data</vt:lpstr>
      <vt:lpstr>A125258946C_Latest</vt:lpstr>
      <vt:lpstr>A125258950V</vt:lpstr>
      <vt:lpstr>A125258950V_Data</vt:lpstr>
      <vt:lpstr>A125258950V_Latest</vt:lpstr>
      <vt:lpstr>A125258954C</vt:lpstr>
      <vt:lpstr>A125258954C_Data</vt:lpstr>
      <vt:lpstr>A125258954C_Latest</vt:lpstr>
      <vt:lpstr>A125258958L</vt:lpstr>
      <vt:lpstr>A125258958L_Data</vt:lpstr>
      <vt:lpstr>A125258958L_Latest</vt:lpstr>
      <vt:lpstr>A125258962C</vt:lpstr>
      <vt:lpstr>A125258962C_Data</vt:lpstr>
      <vt:lpstr>A125258962C_Latest</vt:lpstr>
      <vt:lpstr>A125258966L</vt:lpstr>
      <vt:lpstr>A125258966L_Data</vt:lpstr>
      <vt:lpstr>A125258966L_Latest</vt:lpstr>
      <vt:lpstr>A125258970C</vt:lpstr>
      <vt:lpstr>A125258970C_Data</vt:lpstr>
      <vt:lpstr>A125258970C_Latest</vt:lpstr>
      <vt:lpstr>A125258974L</vt:lpstr>
      <vt:lpstr>A125258974L_Data</vt:lpstr>
      <vt:lpstr>A125258974L_Latest</vt:lpstr>
      <vt:lpstr>A125258978W</vt:lpstr>
      <vt:lpstr>A125258978W_Data</vt:lpstr>
      <vt:lpstr>A125258978W_Latest</vt:lpstr>
      <vt:lpstr>A125258982L</vt:lpstr>
      <vt:lpstr>A125258982L_Data</vt:lpstr>
      <vt:lpstr>A125258982L_Latest</vt:lpstr>
      <vt:lpstr>A125258986W</vt:lpstr>
      <vt:lpstr>A125258986W_Data</vt:lpstr>
      <vt:lpstr>A125258986W_Latest</vt:lpstr>
      <vt:lpstr>A125258990L</vt:lpstr>
      <vt:lpstr>A125258990L_Data</vt:lpstr>
      <vt:lpstr>A125258990L_Latest</vt:lpstr>
      <vt:lpstr>A125258994W</vt:lpstr>
      <vt:lpstr>A125258994W_Data</vt:lpstr>
      <vt:lpstr>A125258994W_Latest</vt:lpstr>
      <vt:lpstr>A125258998F</vt:lpstr>
      <vt:lpstr>A125258998F_Data</vt:lpstr>
      <vt:lpstr>A125258998F_Latest</vt:lpstr>
      <vt:lpstr>A125259002L</vt:lpstr>
      <vt:lpstr>A125259002L_Data</vt:lpstr>
      <vt:lpstr>A125259002L_Latest</vt:lpstr>
      <vt:lpstr>A125259006W</vt:lpstr>
      <vt:lpstr>A125259006W_Data</vt:lpstr>
      <vt:lpstr>A125259006W_Latest</vt:lpstr>
      <vt:lpstr>A125259010L</vt:lpstr>
      <vt:lpstr>A125259010L_Data</vt:lpstr>
      <vt:lpstr>A125259010L_Latest</vt:lpstr>
      <vt:lpstr>A125259014W</vt:lpstr>
      <vt:lpstr>A125259014W_Data</vt:lpstr>
      <vt:lpstr>A125259014W_Latest</vt:lpstr>
      <vt:lpstr>A125259018F</vt:lpstr>
      <vt:lpstr>A125259018F_Data</vt:lpstr>
      <vt:lpstr>A125259018F_Latest</vt:lpstr>
      <vt:lpstr>A125259022W</vt:lpstr>
      <vt:lpstr>A125259022W_Data</vt:lpstr>
      <vt:lpstr>A125259022W_Latest</vt:lpstr>
      <vt:lpstr>A125259026F</vt:lpstr>
      <vt:lpstr>A125259026F_Data</vt:lpstr>
      <vt:lpstr>A125259026F_Latest</vt:lpstr>
      <vt:lpstr>A125259030W</vt:lpstr>
      <vt:lpstr>A125259030W_Data</vt:lpstr>
      <vt:lpstr>A125259030W_Latest</vt:lpstr>
      <vt:lpstr>A125259034F</vt:lpstr>
      <vt:lpstr>A125259034F_Data</vt:lpstr>
      <vt:lpstr>A125259034F_Latest</vt:lpstr>
      <vt:lpstr>A125259038R</vt:lpstr>
      <vt:lpstr>A125259038R_Data</vt:lpstr>
      <vt:lpstr>A125259038R_Latest</vt:lpstr>
      <vt:lpstr>A125259042F</vt:lpstr>
      <vt:lpstr>A125259042F_Data</vt:lpstr>
      <vt:lpstr>A125259042F_Latest</vt:lpstr>
      <vt:lpstr>A125259398V</vt:lpstr>
      <vt:lpstr>A125259398V_Data</vt:lpstr>
      <vt:lpstr>A125259398V_Latest</vt:lpstr>
      <vt:lpstr>A125259402X</vt:lpstr>
      <vt:lpstr>A125259402X_Data</vt:lpstr>
      <vt:lpstr>A125259402X_Latest</vt:lpstr>
      <vt:lpstr>A125259406J</vt:lpstr>
      <vt:lpstr>A125259406J_Data</vt:lpstr>
      <vt:lpstr>A125259406J_Latest</vt:lpstr>
      <vt:lpstr>A125259410X</vt:lpstr>
      <vt:lpstr>A125259410X_Data</vt:lpstr>
      <vt:lpstr>A125259410X_Latest</vt:lpstr>
      <vt:lpstr>A125259414J</vt:lpstr>
      <vt:lpstr>A125259414J_Data</vt:lpstr>
      <vt:lpstr>A125259414J_Latest</vt:lpstr>
      <vt:lpstr>A125259418T</vt:lpstr>
      <vt:lpstr>A125259418T_Data</vt:lpstr>
      <vt:lpstr>A125259418T_Latest</vt:lpstr>
      <vt:lpstr>A125259422J</vt:lpstr>
      <vt:lpstr>A125259422J_Data</vt:lpstr>
      <vt:lpstr>A125259422J_Latest</vt:lpstr>
      <vt:lpstr>A125259426T</vt:lpstr>
      <vt:lpstr>A125259426T_Data</vt:lpstr>
      <vt:lpstr>A125259426T_Latest</vt:lpstr>
      <vt:lpstr>A125259430J</vt:lpstr>
      <vt:lpstr>A125259430J_Data</vt:lpstr>
      <vt:lpstr>A125259430J_Latest</vt:lpstr>
      <vt:lpstr>A125259434T</vt:lpstr>
      <vt:lpstr>A125259434T_Data</vt:lpstr>
      <vt:lpstr>A125259434T_Latest</vt:lpstr>
      <vt:lpstr>A125259438A</vt:lpstr>
      <vt:lpstr>A125259438A_Data</vt:lpstr>
      <vt:lpstr>A125259438A_Latest</vt:lpstr>
      <vt:lpstr>A125259794W</vt:lpstr>
      <vt:lpstr>A125259794W_Data</vt:lpstr>
      <vt:lpstr>A125259794W_Latest</vt:lpstr>
      <vt:lpstr>A125259798F</vt:lpstr>
      <vt:lpstr>A125259798F_Data</vt:lpstr>
      <vt:lpstr>A125259798F_Latest</vt:lpstr>
      <vt:lpstr>A125259802K</vt:lpstr>
      <vt:lpstr>A125259802K_Data</vt:lpstr>
      <vt:lpstr>A125259802K_Latest</vt:lpstr>
      <vt:lpstr>A125259806V</vt:lpstr>
      <vt:lpstr>A125259806V_Data</vt:lpstr>
      <vt:lpstr>A125259806V_Latest</vt:lpstr>
      <vt:lpstr>A125259810K</vt:lpstr>
      <vt:lpstr>A125259810K_Data</vt:lpstr>
      <vt:lpstr>A125259810K_Latest</vt:lpstr>
      <vt:lpstr>A125259814V</vt:lpstr>
      <vt:lpstr>A125259814V_Data</vt:lpstr>
      <vt:lpstr>A125259814V_Latest</vt:lpstr>
      <vt:lpstr>A125259818C</vt:lpstr>
      <vt:lpstr>A125259818C_Data</vt:lpstr>
      <vt:lpstr>A125259818C_Latest</vt:lpstr>
      <vt:lpstr>A125259822V</vt:lpstr>
      <vt:lpstr>A125259822V_Data</vt:lpstr>
      <vt:lpstr>A125259822V_Latest</vt:lpstr>
      <vt:lpstr>A125259826C</vt:lpstr>
      <vt:lpstr>A125259826C_Data</vt:lpstr>
      <vt:lpstr>A125259826C_Latest</vt:lpstr>
      <vt:lpstr>A125259830V</vt:lpstr>
      <vt:lpstr>A125259830V_Data</vt:lpstr>
      <vt:lpstr>A125259830V_Latest</vt:lpstr>
      <vt:lpstr>A125259834C</vt:lpstr>
      <vt:lpstr>A125259834C_Data</vt:lpstr>
      <vt:lpstr>A125259834C_Latest</vt:lpstr>
      <vt:lpstr>A125260190F</vt:lpstr>
      <vt:lpstr>A125260190F_Data</vt:lpstr>
      <vt:lpstr>A125260190F_Latest</vt:lpstr>
      <vt:lpstr>A125260194R</vt:lpstr>
      <vt:lpstr>A125260194R_Data</vt:lpstr>
      <vt:lpstr>A125260194R_Latest</vt:lpstr>
      <vt:lpstr>A125260198X</vt:lpstr>
      <vt:lpstr>A125260198X_Data</vt:lpstr>
      <vt:lpstr>A125260198X_Latest</vt:lpstr>
      <vt:lpstr>A125260202C</vt:lpstr>
      <vt:lpstr>A125260202C_Data</vt:lpstr>
      <vt:lpstr>A125260202C_Latest</vt:lpstr>
      <vt:lpstr>A125260206L</vt:lpstr>
      <vt:lpstr>A125260206L_Data</vt:lpstr>
      <vt:lpstr>A125260206L_Latest</vt:lpstr>
      <vt:lpstr>A125260210C</vt:lpstr>
      <vt:lpstr>A125260210C_Data</vt:lpstr>
      <vt:lpstr>A125260210C_Latest</vt:lpstr>
      <vt:lpstr>A125260214L</vt:lpstr>
      <vt:lpstr>A125260214L_Data</vt:lpstr>
      <vt:lpstr>A125260214L_Latest</vt:lpstr>
      <vt:lpstr>A125260218W</vt:lpstr>
      <vt:lpstr>A125260218W_Data</vt:lpstr>
      <vt:lpstr>A125260218W_Latest</vt:lpstr>
      <vt:lpstr>A125260222L</vt:lpstr>
      <vt:lpstr>A125260222L_Data</vt:lpstr>
      <vt:lpstr>A125260222L_Latest</vt:lpstr>
      <vt:lpstr>A125260226W</vt:lpstr>
      <vt:lpstr>A125260226W_Data</vt:lpstr>
      <vt:lpstr>A125260226W_Latest</vt:lpstr>
      <vt:lpstr>A125260230L</vt:lpstr>
      <vt:lpstr>A125260230L_Data</vt:lpstr>
      <vt:lpstr>A125260230L_Latest</vt:lpstr>
      <vt:lpstr>A125260586A</vt:lpstr>
      <vt:lpstr>A125260586A_Data</vt:lpstr>
      <vt:lpstr>A125260586A_Latest</vt:lpstr>
      <vt:lpstr>A125260590T</vt:lpstr>
      <vt:lpstr>A125260590T_Data</vt:lpstr>
      <vt:lpstr>A125260590T_Latest</vt:lpstr>
      <vt:lpstr>A125260594A</vt:lpstr>
      <vt:lpstr>A125260594A_Data</vt:lpstr>
      <vt:lpstr>A125260594A_Latest</vt:lpstr>
      <vt:lpstr>A125260598K</vt:lpstr>
      <vt:lpstr>A125260598K_Data</vt:lpstr>
      <vt:lpstr>A125260598K_Latest</vt:lpstr>
      <vt:lpstr>A125260602R</vt:lpstr>
      <vt:lpstr>A125260602R_Data</vt:lpstr>
      <vt:lpstr>A125260602R_Latest</vt:lpstr>
      <vt:lpstr>A125260606X</vt:lpstr>
      <vt:lpstr>A125260606X_Data</vt:lpstr>
      <vt:lpstr>A125260606X_Latest</vt:lpstr>
      <vt:lpstr>A125260610R</vt:lpstr>
      <vt:lpstr>A125260610R_Data</vt:lpstr>
      <vt:lpstr>A125260610R_Latest</vt:lpstr>
      <vt:lpstr>A125260614X</vt:lpstr>
      <vt:lpstr>A125260614X_Data</vt:lpstr>
      <vt:lpstr>A125260614X_Latest</vt:lpstr>
      <vt:lpstr>A125260618J</vt:lpstr>
      <vt:lpstr>A125260618J_Data</vt:lpstr>
      <vt:lpstr>A125260618J_Latest</vt:lpstr>
      <vt:lpstr>A125260622X</vt:lpstr>
      <vt:lpstr>A125260622X_Data</vt:lpstr>
      <vt:lpstr>A125260622X_Latest</vt:lpstr>
      <vt:lpstr>A125260626J</vt:lpstr>
      <vt:lpstr>A125260626J_Data</vt:lpstr>
      <vt:lpstr>A125260626J_Latest</vt:lpstr>
      <vt:lpstr>A125260982C</vt:lpstr>
      <vt:lpstr>A125260982C_Data</vt:lpstr>
      <vt:lpstr>A125260982C_Latest</vt:lpstr>
      <vt:lpstr>A125260986L</vt:lpstr>
      <vt:lpstr>A125260986L_Data</vt:lpstr>
      <vt:lpstr>A125260986L_Latest</vt:lpstr>
      <vt:lpstr>A125260990C</vt:lpstr>
      <vt:lpstr>A125260990C_Data</vt:lpstr>
      <vt:lpstr>A125260990C_Latest</vt:lpstr>
      <vt:lpstr>A125260994L</vt:lpstr>
      <vt:lpstr>A125260994L_Data</vt:lpstr>
      <vt:lpstr>A125260994L_Latest</vt:lpstr>
      <vt:lpstr>A125260998W</vt:lpstr>
      <vt:lpstr>A125260998W_Data</vt:lpstr>
      <vt:lpstr>A125260998W_Latest</vt:lpstr>
      <vt:lpstr>A125261002C</vt:lpstr>
      <vt:lpstr>A125261002C_Data</vt:lpstr>
      <vt:lpstr>A125261002C_Latest</vt:lpstr>
      <vt:lpstr>A125261006L</vt:lpstr>
      <vt:lpstr>A125261006L_Data</vt:lpstr>
      <vt:lpstr>A125261006L_Latest</vt:lpstr>
      <vt:lpstr>A125261010C</vt:lpstr>
      <vt:lpstr>A125261010C_Data</vt:lpstr>
      <vt:lpstr>A125261010C_Latest</vt:lpstr>
      <vt:lpstr>A125261014L</vt:lpstr>
      <vt:lpstr>A125261014L_Data</vt:lpstr>
      <vt:lpstr>A125261014L_Latest</vt:lpstr>
      <vt:lpstr>A125261018W</vt:lpstr>
      <vt:lpstr>A125261018W_Data</vt:lpstr>
      <vt:lpstr>A125261018W_Latest</vt:lpstr>
      <vt:lpstr>A125261022L</vt:lpstr>
      <vt:lpstr>A125261022L_Data</vt:lpstr>
      <vt:lpstr>A125261022L_Latest</vt:lpstr>
      <vt:lpstr>A125261026W</vt:lpstr>
      <vt:lpstr>A125261026W_Data</vt:lpstr>
      <vt:lpstr>A125261026W_Latest</vt:lpstr>
      <vt:lpstr>A125261030L</vt:lpstr>
      <vt:lpstr>A125261030L_Data</vt:lpstr>
      <vt:lpstr>A125261030L_Latest</vt:lpstr>
      <vt:lpstr>A125261034W</vt:lpstr>
      <vt:lpstr>A125261034W_Data</vt:lpstr>
      <vt:lpstr>A125261034W_Latest</vt:lpstr>
      <vt:lpstr>A125261038F</vt:lpstr>
      <vt:lpstr>A125261038F_Data</vt:lpstr>
      <vt:lpstr>A125261038F_Latest</vt:lpstr>
      <vt:lpstr>A125261042W</vt:lpstr>
      <vt:lpstr>A125261042W_Data</vt:lpstr>
      <vt:lpstr>A125261042W_Latest</vt:lpstr>
      <vt:lpstr>A125261046F</vt:lpstr>
      <vt:lpstr>A125261046F_Data</vt:lpstr>
      <vt:lpstr>A125261046F_Latest</vt:lpstr>
      <vt:lpstr>A125261050W</vt:lpstr>
      <vt:lpstr>A125261050W_Data</vt:lpstr>
      <vt:lpstr>A125261050W_Latest</vt:lpstr>
      <vt:lpstr>A125261054F</vt:lpstr>
      <vt:lpstr>A125261054F_Data</vt:lpstr>
      <vt:lpstr>A125261054F_Latest</vt:lpstr>
      <vt:lpstr>A125261058R</vt:lpstr>
      <vt:lpstr>A125261058R_Data</vt:lpstr>
      <vt:lpstr>A125261058R_Latest</vt:lpstr>
      <vt:lpstr>A125261062F</vt:lpstr>
      <vt:lpstr>A125261062F_Data</vt:lpstr>
      <vt:lpstr>A125261062F_Latest</vt:lpstr>
      <vt:lpstr>A125261066R</vt:lpstr>
      <vt:lpstr>A125261066R_Data</vt:lpstr>
      <vt:lpstr>A125261066R_Latest</vt:lpstr>
      <vt:lpstr>A125261070F</vt:lpstr>
      <vt:lpstr>A125261070F_Data</vt:lpstr>
      <vt:lpstr>A125261070F_Latest</vt:lpstr>
      <vt:lpstr>A125261074R</vt:lpstr>
      <vt:lpstr>A125261074R_Data</vt:lpstr>
      <vt:lpstr>A125261074R_Latest</vt:lpstr>
      <vt:lpstr>A125261078X</vt:lpstr>
      <vt:lpstr>A125261078X_Data</vt:lpstr>
      <vt:lpstr>A125261078X_Latest</vt:lpstr>
      <vt:lpstr>A125261082R</vt:lpstr>
      <vt:lpstr>A125261082R_Data</vt:lpstr>
      <vt:lpstr>A125261082R_Latest</vt:lpstr>
      <vt:lpstr>A125261086X</vt:lpstr>
      <vt:lpstr>A125261086X_Data</vt:lpstr>
      <vt:lpstr>A125261086X_Latest</vt:lpstr>
      <vt:lpstr>A125261090R</vt:lpstr>
      <vt:lpstr>A125261090R_Data</vt:lpstr>
      <vt:lpstr>A125261090R_Latest</vt:lpstr>
      <vt:lpstr>A125261094X</vt:lpstr>
      <vt:lpstr>A125261094X_Data</vt:lpstr>
      <vt:lpstr>A125261094X_Latest</vt:lpstr>
      <vt:lpstr>A125261098J</vt:lpstr>
      <vt:lpstr>A125261098J_Data</vt:lpstr>
      <vt:lpstr>A125261098J_Latest</vt:lpstr>
      <vt:lpstr>A125261102L</vt:lpstr>
      <vt:lpstr>A125261102L_Data</vt:lpstr>
      <vt:lpstr>A125261102L_Latest</vt:lpstr>
      <vt:lpstr>A125261106W</vt:lpstr>
      <vt:lpstr>A125261106W_Data</vt:lpstr>
      <vt:lpstr>A125261106W_Latest</vt:lpstr>
      <vt:lpstr>A125261110L</vt:lpstr>
      <vt:lpstr>A125261110L_Data</vt:lpstr>
      <vt:lpstr>A125261110L_Latest</vt:lpstr>
      <vt:lpstr>A125261114W</vt:lpstr>
      <vt:lpstr>A125261114W_Data</vt:lpstr>
      <vt:lpstr>A125261114W_Latest</vt:lpstr>
      <vt:lpstr>A125261118F</vt:lpstr>
      <vt:lpstr>A125261118F_Data</vt:lpstr>
      <vt:lpstr>A125261118F_Latest</vt:lpstr>
      <vt:lpstr>A125261122W</vt:lpstr>
      <vt:lpstr>A125261122W_Data</vt:lpstr>
      <vt:lpstr>A125261122W_Latest</vt:lpstr>
      <vt:lpstr>A125261126F</vt:lpstr>
      <vt:lpstr>A125261126F_Data</vt:lpstr>
      <vt:lpstr>A125261126F_Latest</vt:lpstr>
      <vt:lpstr>A125261130W</vt:lpstr>
      <vt:lpstr>A125261130W_Data</vt:lpstr>
      <vt:lpstr>A125261130W_Latest</vt:lpstr>
      <vt:lpstr>A125261134F</vt:lpstr>
      <vt:lpstr>A125261134F_Data</vt:lpstr>
      <vt:lpstr>A125261134F_Latest</vt:lpstr>
      <vt:lpstr>A125261138R</vt:lpstr>
      <vt:lpstr>A125261138R_Data</vt:lpstr>
      <vt:lpstr>A125261138R_Latest</vt:lpstr>
      <vt:lpstr>A125261142F</vt:lpstr>
      <vt:lpstr>A125261142F_Data</vt:lpstr>
      <vt:lpstr>A125261142F_Latest</vt:lpstr>
      <vt:lpstr>A125261146R</vt:lpstr>
      <vt:lpstr>A125261146R_Data</vt:lpstr>
      <vt:lpstr>A125261146R_Latest</vt:lpstr>
      <vt:lpstr>A125261150F</vt:lpstr>
      <vt:lpstr>A125261150F_Data</vt:lpstr>
      <vt:lpstr>A125261150F_Latest</vt:lpstr>
      <vt:lpstr>A125261154R</vt:lpstr>
      <vt:lpstr>A125261154R_Data</vt:lpstr>
      <vt:lpstr>A125261154R_Latest</vt:lpstr>
      <vt:lpstr>A125261158X</vt:lpstr>
      <vt:lpstr>A125261158X_Data</vt:lpstr>
      <vt:lpstr>A125261158X_Latest</vt:lpstr>
      <vt:lpstr>A125261162R</vt:lpstr>
      <vt:lpstr>A125261162R_Data</vt:lpstr>
      <vt:lpstr>A125261162R_Latest</vt:lpstr>
      <vt:lpstr>A125261166X</vt:lpstr>
      <vt:lpstr>A125261166X_Data</vt:lpstr>
      <vt:lpstr>A125261166X_Latest</vt:lpstr>
      <vt:lpstr>A125261170R</vt:lpstr>
      <vt:lpstr>A125261170R_Data</vt:lpstr>
      <vt:lpstr>A125261170R_Latest</vt:lpstr>
      <vt:lpstr>A125261174X</vt:lpstr>
      <vt:lpstr>A125261174X_Data</vt:lpstr>
      <vt:lpstr>A125261174X_Latest</vt:lpstr>
      <vt:lpstr>A125261178J</vt:lpstr>
      <vt:lpstr>A125261178J_Data</vt:lpstr>
      <vt:lpstr>A125261178J_Latest</vt:lpstr>
      <vt:lpstr>A125261182X</vt:lpstr>
      <vt:lpstr>A125261182X_Data</vt:lpstr>
      <vt:lpstr>A125261182X_Latest</vt:lpstr>
      <vt:lpstr>A125261186J</vt:lpstr>
      <vt:lpstr>A125261186J_Data</vt:lpstr>
      <vt:lpstr>A125261186J_Latest</vt:lpstr>
      <vt:lpstr>A125261190X</vt:lpstr>
      <vt:lpstr>A125261190X_Data</vt:lpstr>
      <vt:lpstr>A125261190X_Latest</vt:lpstr>
      <vt:lpstr>A125261194J</vt:lpstr>
      <vt:lpstr>A125261194J_Data</vt:lpstr>
      <vt:lpstr>A125261194J_Latest</vt:lpstr>
      <vt:lpstr>A125261198T</vt:lpstr>
      <vt:lpstr>A125261198T_Data</vt:lpstr>
      <vt:lpstr>A125261198T_Latest</vt:lpstr>
      <vt:lpstr>A125261202W</vt:lpstr>
      <vt:lpstr>A125261202W_Data</vt:lpstr>
      <vt:lpstr>A125261202W_Latest</vt:lpstr>
      <vt:lpstr>A125261206F</vt:lpstr>
      <vt:lpstr>A125261206F_Data</vt:lpstr>
      <vt:lpstr>A125261206F_Latest</vt:lpstr>
      <vt:lpstr>A125261210W</vt:lpstr>
      <vt:lpstr>A125261210W_Data</vt:lpstr>
      <vt:lpstr>A125261210W_Latest</vt:lpstr>
      <vt:lpstr>A125261214F</vt:lpstr>
      <vt:lpstr>A125261214F_Data</vt:lpstr>
      <vt:lpstr>A125261214F_Latest</vt:lpstr>
      <vt:lpstr>A125261218R</vt:lpstr>
      <vt:lpstr>A125261218R_Data</vt:lpstr>
      <vt:lpstr>A125261218R_Latest</vt:lpstr>
      <vt:lpstr>A125261222F</vt:lpstr>
      <vt:lpstr>A125261222F_Data</vt:lpstr>
      <vt:lpstr>A125261222F_Latest</vt:lpstr>
      <vt:lpstr>A125261226R</vt:lpstr>
      <vt:lpstr>A125261226R_Data</vt:lpstr>
      <vt:lpstr>A125261226R_Latest</vt:lpstr>
      <vt:lpstr>A125261230F</vt:lpstr>
      <vt:lpstr>A125261230F_Data</vt:lpstr>
      <vt:lpstr>A125261230F_Latest</vt:lpstr>
      <vt:lpstr>A125261234R</vt:lpstr>
      <vt:lpstr>A125261234R_Data</vt:lpstr>
      <vt:lpstr>A125261234R_Latest</vt:lpstr>
      <vt:lpstr>A125261238X</vt:lpstr>
      <vt:lpstr>A125261238X_Data</vt:lpstr>
      <vt:lpstr>A125261238X_Latest</vt:lpstr>
      <vt:lpstr>A125261242R</vt:lpstr>
      <vt:lpstr>A125261242R_Data</vt:lpstr>
      <vt:lpstr>A125261242R_Latest</vt:lpstr>
      <vt:lpstr>A125261246X</vt:lpstr>
      <vt:lpstr>A125261246X_Data</vt:lpstr>
      <vt:lpstr>A125261246X_Latest</vt:lpstr>
      <vt:lpstr>A125261250R</vt:lpstr>
      <vt:lpstr>A125261250R_Data</vt:lpstr>
      <vt:lpstr>A125261250R_Latest</vt:lpstr>
      <vt:lpstr>A125261254X</vt:lpstr>
      <vt:lpstr>A125261254X_Data</vt:lpstr>
      <vt:lpstr>A125261254X_Latest</vt:lpstr>
      <vt:lpstr>A125261258J</vt:lpstr>
      <vt:lpstr>A125261258J_Data</vt:lpstr>
      <vt:lpstr>A125261258J_Latest</vt:lpstr>
      <vt:lpstr>A125261262X</vt:lpstr>
      <vt:lpstr>A125261262X_Data</vt:lpstr>
      <vt:lpstr>A125261262X_Latest</vt:lpstr>
      <vt:lpstr>A125261266J</vt:lpstr>
      <vt:lpstr>A125261266J_Data</vt:lpstr>
      <vt:lpstr>A125261266J_Latest</vt:lpstr>
      <vt:lpstr>A125261270X</vt:lpstr>
      <vt:lpstr>A125261270X_Data</vt:lpstr>
      <vt:lpstr>A125261270X_Latest</vt:lpstr>
      <vt:lpstr>A125261274J</vt:lpstr>
      <vt:lpstr>A125261274J_Data</vt:lpstr>
      <vt:lpstr>A125261274J_Latest</vt:lpstr>
      <vt:lpstr>A125261278T</vt:lpstr>
      <vt:lpstr>A125261278T_Data</vt:lpstr>
      <vt:lpstr>A125261278T_Latest</vt:lpstr>
      <vt:lpstr>A125261282J</vt:lpstr>
      <vt:lpstr>A125261282J_Data</vt:lpstr>
      <vt:lpstr>A125261282J_Latest</vt:lpstr>
      <vt:lpstr>A125261286T</vt:lpstr>
      <vt:lpstr>A125261286T_Data</vt:lpstr>
      <vt:lpstr>A125261286T_Latest</vt:lpstr>
      <vt:lpstr>A125261290J</vt:lpstr>
      <vt:lpstr>A125261290J_Data</vt:lpstr>
      <vt:lpstr>A125261290J_Latest</vt:lpstr>
      <vt:lpstr>A125261294T</vt:lpstr>
      <vt:lpstr>A125261294T_Data</vt:lpstr>
      <vt:lpstr>A125261294T_Latest</vt:lpstr>
      <vt:lpstr>A125261298A</vt:lpstr>
      <vt:lpstr>A125261298A_Data</vt:lpstr>
      <vt:lpstr>A125261298A_Latest</vt:lpstr>
      <vt:lpstr>A125261302F</vt:lpstr>
      <vt:lpstr>A125261302F_Data</vt:lpstr>
      <vt:lpstr>A125261302F_Latest</vt:lpstr>
      <vt:lpstr>A125261306R</vt:lpstr>
      <vt:lpstr>A125261306R_Data</vt:lpstr>
      <vt:lpstr>A125261306R_Latest</vt:lpstr>
      <vt:lpstr>A125261310F</vt:lpstr>
      <vt:lpstr>A125261310F_Data</vt:lpstr>
      <vt:lpstr>A125261310F_Latest</vt:lpstr>
      <vt:lpstr>A125261314R</vt:lpstr>
      <vt:lpstr>A125261314R_Data</vt:lpstr>
      <vt:lpstr>A125261314R_Latest</vt:lpstr>
      <vt:lpstr>A125261318X</vt:lpstr>
      <vt:lpstr>A125261318X_Data</vt:lpstr>
      <vt:lpstr>A125261318X_Latest</vt:lpstr>
      <vt:lpstr>A125261322R</vt:lpstr>
      <vt:lpstr>A125261322R_Data</vt:lpstr>
      <vt:lpstr>A125261322R_Latest</vt:lpstr>
      <vt:lpstr>A125261326X</vt:lpstr>
      <vt:lpstr>A125261326X_Data</vt:lpstr>
      <vt:lpstr>A125261326X_Latest</vt:lpstr>
      <vt:lpstr>A125261330R</vt:lpstr>
      <vt:lpstr>A125261330R_Data</vt:lpstr>
      <vt:lpstr>A125261330R_Latest</vt:lpstr>
      <vt:lpstr>A125261334X</vt:lpstr>
      <vt:lpstr>A125261334X_Data</vt:lpstr>
      <vt:lpstr>A125261334X_Latest</vt:lpstr>
      <vt:lpstr>A125261338J</vt:lpstr>
      <vt:lpstr>A125261338J_Data</vt:lpstr>
      <vt:lpstr>A125261338J_Latest</vt:lpstr>
      <vt:lpstr>A125261342X</vt:lpstr>
      <vt:lpstr>A125261342X_Data</vt:lpstr>
      <vt:lpstr>A125261342X_Latest</vt:lpstr>
      <vt:lpstr>A125261346J</vt:lpstr>
      <vt:lpstr>A125261346J_Data</vt:lpstr>
      <vt:lpstr>A125261346J_Latest</vt:lpstr>
      <vt:lpstr>A125261350X</vt:lpstr>
      <vt:lpstr>A125261350X_Data</vt:lpstr>
      <vt:lpstr>A125261350X_Latest</vt:lpstr>
      <vt:lpstr>A125261354J</vt:lpstr>
      <vt:lpstr>A125261354J_Data</vt:lpstr>
      <vt:lpstr>A125261354J_Latest</vt:lpstr>
      <vt:lpstr>A125261358T</vt:lpstr>
      <vt:lpstr>A125261358T_Data</vt:lpstr>
      <vt:lpstr>A125261358T_Latest</vt:lpstr>
      <vt:lpstr>A125261362J</vt:lpstr>
      <vt:lpstr>A125261362J_Data</vt:lpstr>
      <vt:lpstr>A125261362J_Latest</vt:lpstr>
      <vt:lpstr>A125261366T</vt:lpstr>
      <vt:lpstr>A125261366T_Data</vt:lpstr>
      <vt:lpstr>A125261366T_Latest</vt:lpstr>
      <vt:lpstr>A125261370J</vt:lpstr>
      <vt:lpstr>A125261370J_Data</vt:lpstr>
      <vt:lpstr>A125261370J_Latest</vt:lpstr>
      <vt:lpstr>A125261374T</vt:lpstr>
      <vt:lpstr>A125261374T_Data</vt:lpstr>
      <vt:lpstr>A125261374T_Latest</vt:lpstr>
      <vt:lpstr>A125261378A</vt:lpstr>
      <vt:lpstr>A125261378A_Data</vt:lpstr>
      <vt:lpstr>A125261378A_Latest</vt:lpstr>
      <vt:lpstr>A125261382T</vt:lpstr>
      <vt:lpstr>A125261382T_Data</vt:lpstr>
      <vt:lpstr>A125261382T_Latest</vt:lpstr>
      <vt:lpstr>A125261386A</vt:lpstr>
      <vt:lpstr>A125261386A_Data</vt:lpstr>
      <vt:lpstr>A125261386A_Latest</vt:lpstr>
      <vt:lpstr>A125261390T</vt:lpstr>
      <vt:lpstr>A125261390T_Data</vt:lpstr>
      <vt:lpstr>A125261390T_Latest</vt:lpstr>
      <vt:lpstr>A125261394A</vt:lpstr>
      <vt:lpstr>A125261394A_Data</vt:lpstr>
      <vt:lpstr>A125261394A_Latest</vt:lpstr>
      <vt:lpstr>A125261398K</vt:lpstr>
      <vt:lpstr>A125261398K_Data</vt:lpstr>
      <vt:lpstr>A125261398K_Latest</vt:lpstr>
      <vt:lpstr>A125261402R</vt:lpstr>
      <vt:lpstr>A125261402R_Data</vt:lpstr>
      <vt:lpstr>A125261402R_Latest</vt:lpstr>
      <vt:lpstr>A125261406X</vt:lpstr>
      <vt:lpstr>A125261406X_Data</vt:lpstr>
      <vt:lpstr>A125261406X_Latest</vt:lpstr>
      <vt:lpstr>A125261410R</vt:lpstr>
      <vt:lpstr>A125261410R_Data</vt:lpstr>
      <vt:lpstr>A125261410R_Latest</vt:lpstr>
      <vt:lpstr>A125261414X</vt:lpstr>
      <vt:lpstr>A125261414X_Data</vt:lpstr>
      <vt:lpstr>A125261414X_Latest</vt:lpstr>
      <vt:lpstr>A125261418J</vt:lpstr>
      <vt:lpstr>A125261418J_Data</vt:lpstr>
      <vt:lpstr>A125261418J_Latest</vt:lpstr>
      <vt:lpstr>A125261774C</vt:lpstr>
      <vt:lpstr>A125261774C_Data</vt:lpstr>
      <vt:lpstr>A125261774C_Latest</vt:lpstr>
      <vt:lpstr>A125261778L</vt:lpstr>
      <vt:lpstr>A125261778L_Data</vt:lpstr>
      <vt:lpstr>A125261778L_Latest</vt:lpstr>
      <vt:lpstr>A125261782C</vt:lpstr>
      <vt:lpstr>A125261782C_Data</vt:lpstr>
      <vt:lpstr>A125261782C_Latest</vt:lpstr>
      <vt:lpstr>A125261786L</vt:lpstr>
      <vt:lpstr>A125261786L_Data</vt:lpstr>
      <vt:lpstr>A125261786L_Latest</vt:lpstr>
      <vt:lpstr>A125261790C</vt:lpstr>
      <vt:lpstr>A125261790C_Data</vt:lpstr>
      <vt:lpstr>A125261790C_Latest</vt:lpstr>
      <vt:lpstr>A125261794L</vt:lpstr>
      <vt:lpstr>A125261794L_Data</vt:lpstr>
      <vt:lpstr>A125261794L_Latest</vt:lpstr>
      <vt:lpstr>A125261798W</vt:lpstr>
      <vt:lpstr>A125261798W_Data</vt:lpstr>
      <vt:lpstr>A125261798W_Latest</vt:lpstr>
      <vt:lpstr>A125261802A</vt:lpstr>
      <vt:lpstr>A125261802A_Data</vt:lpstr>
      <vt:lpstr>A125261802A_Latest</vt:lpstr>
      <vt:lpstr>A125261806K</vt:lpstr>
      <vt:lpstr>A125261806K_Data</vt:lpstr>
      <vt:lpstr>A125261806K_Latest</vt:lpstr>
      <vt:lpstr>A125261810A</vt:lpstr>
      <vt:lpstr>A125261810A_Data</vt:lpstr>
      <vt:lpstr>A125261810A_Latest</vt:lpstr>
      <vt:lpstr>A125261814K</vt:lpstr>
      <vt:lpstr>A125261814K_Data</vt:lpstr>
      <vt:lpstr>A125261814K_Latest</vt:lpstr>
      <vt:lpstr>A125262170J</vt:lpstr>
      <vt:lpstr>A125262170J_Data</vt:lpstr>
      <vt:lpstr>A125262170J_Latest</vt:lpstr>
      <vt:lpstr>A125262174T</vt:lpstr>
      <vt:lpstr>A125262174T_Data</vt:lpstr>
      <vt:lpstr>A125262174T_Latest</vt:lpstr>
      <vt:lpstr>A125262178A</vt:lpstr>
      <vt:lpstr>A125262178A_Data</vt:lpstr>
      <vt:lpstr>A125262178A_Latest</vt:lpstr>
      <vt:lpstr>A125262182T</vt:lpstr>
      <vt:lpstr>A125262182T_Data</vt:lpstr>
      <vt:lpstr>A125262182T_Latest</vt:lpstr>
      <vt:lpstr>A125262186A</vt:lpstr>
      <vt:lpstr>A125262186A_Data</vt:lpstr>
      <vt:lpstr>A125262186A_Latest</vt:lpstr>
      <vt:lpstr>A125262190T</vt:lpstr>
      <vt:lpstr>A125262190T_Data</vt:lpstr>
      <vt:lpstr>A125262190T_Latest</vt:lpstr>
      <vt:lpstr>A125262194A</vt:lpstr>
      <vt:lpstr>A125262194A_Data</vt:lpstr>
      <vt:lpstr>A125262194A_Latest</vt:lpstr>
      <vt:lpstr>A125262198K</vt:lpstr>
      <vt:lpstr>A125262198K_Data</vt:lpstr>
      <vt:lpstr>A125262198K_Latest</vt:lpstr>
      <vt:lpstr>A125262202R</vt:lpstr>
      <vt:lpstr>A125262202R_Data</vt:lpstr>
      <vt:lpstr>A125262202R_Latest</vt:lpstr>
      <vt:lpstr>A125262206X</vt:lpstr>
      <vt:lpstr>A125262206X_Data</vt:lpstr>
      <vt:lpstr>A125262206X_Latest</vt:lpstr>
      <vt:lpstr>A125262210R</vt:lpstr>
      <vt:lpstr>A125262210R_Data</vt:lpstr>
      <vt:lpstr>A125262210R_Latest</vt:lpstr>
      <vt:lpstr>A125262566C</vt:lpstr>
      <vt:lpstr>A125262566C_Data</vt:lpstr>
      <vt:lpstr>A125262566C_Latest</vt:lpstr>
      <vt:lpstr>A125262570V</vt:lpstr>
      <vt:lpstr>A125262570V_Data</vt:lpstr>
      <vt:lpstr>A125262570V_Latest</vt:lpstr>
      <vt:lpstr>A125262574C</vt:lpstr>
      <vt:lpstr>A125262574C_Data</vt:lpstr>
      <vt:lpstr>A125262574C_Latest</vt:lpstr>
      <vt:lpstr>A125262578L</vt:lpstr>
      <vt:lpstr>A125262578L_Data</vt:lpstr>
      <vt:lpstr>A125262578L_Latest</vt:lpstr>
      <vt:lpstr>A125262582C</vt:lpstr>
      <vt:lpstr>A125262582C_Data</vt:lpstr>
      <vt:lpstr>A125262582C_Latest</vt:lpstr>
      <vt:lpstr>A125262586L</vt:lpstr>
      <vt:lpstr>A125262586L_Data</vt:lpstr>
      <vt:lpstr>A125262586L_Latest</vt:lpstr>
      <vt:lpstr>A125262590C</vt:lpstr>
      <vt:lpstr>A125262590C_Data</vt:lpstr>
      <vt:lpstr>A125262590C_Latest</vt:lpstr>
      <vt:lpstr>A125262594L</vt:lpstr>
      <vt:lpstr>A125262594L_Data</vt:lpstr>
      <vt:lpstr>A125262594L_Latest</vt:lpstr>
      <vt:lpstr>A125262598W</vt:lpstr>
      <vt:lpstr>A125262598W_Data</vt:lpstr>
      <vt:lpstr>A125262598W_Latest</vt:lpstr>
      <vt:lpstr>A125262602A</vt:lpstr>
      <vt:lpstr>A125262602A_Data</vt:lpstr>
      <vt:lpstr>A125262602A_Latest</vt:lpstr>
      <vt:lpstr>A125262606K</vt:lpstr>
      <vt:lpstr>A125262606K_Data</vt:lpstr>
      <vt:lpstr>A125262606K_Latest</vt:lpstr>
      <vt:lpstr>A125262962F</vt:lpstr>
      <vt:lpstr>A125262962F_Data</vt:lpstr>
      <vt:lpstr>A125262962F_Latest</vt:lpstr>
      <vt:lpstr>A125262966R</vt:lpstr>
      <vt:lpstr>A125262966R_Data</vt:lpstr>
      <vt:lpstr>A125262966R_Latest</vt:lpstr>
      <vt:lpstr>A125262970F</vt:lpstr>
      <vt:lpstr>A125262970F_Data</vt:lpstr>
      <vt:lpstr>A125262970F_Latest</vt:lpstr>
      <vt:lpstr>A125262974R</vt:lpstr>
      <vt:lpstr>A125262974R_Data</vt:lpstr>
      <vt:lpstr>A125262974R_Latest</vt:lpstr>
      <vt:lpstr>A125262978X</vt:lpstr>
      <vt:lpstr>A125262978X_Data</vt:lpstr>
      <vt:lpstr>A125262978X_Latest</vt:lpstr>
      <vt:lpstr>A125262982R</vt:lpstr>
      <vt:lpstr>A125262982R_Data</vt:lpstr>
      <vt:lpstr>A125262982R_Latest</vt:lpstr>
      <vt:lpstr>A125262986X</vt:lpstr>
      <vt:lpstr>A125262986X_Data</vt:lpstr>
      <vt:lpstr>A125262986X_Latest</vt:lpstr>
      <vt:lpstr>A125262990R</vt:lpstr>
      <vt:lpstr>A125262990R_Data</vt:lpstr>
      <vt:lpstr>A125262990R_Latest</vt:lpstr>
      <vt:lpstr>A125262994X</vt:lpstr>
      <vt:lpstr>A125262994X_Data</vt:lpstr>
      <vt:lpstr>A125262994X_Latest</vt:lpstr>
      <vt:lpstr>A125262998J</vt:lpstr>
      <vt:lpstr>A125262998J_Data</vt:lpstr>
      <vt:lpstr>A125262998J_Latest</vt:lpstr>
      <vt:lpstr>A125263002R</vt:lpstr>
      <vt:lpstr>A125263002R_Data</vt:lpstr>
      <vt:lpstr>A125263002R_Latest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2024-06-25T16:42:39Z</dcterms:created>
  <dcterms:modified xsi:type="dcterms:W3CDTF">2024-06-28T04:33:13Z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2024-06-25T23:11:26Z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2ecc964e-1fc8-4755-856d-f402758440f5</vt:lpwstr>
  </property>
  <property fmtid="{D5CDD505-2E9C-101B-9397-08002B2CF9AE}" pid="8" name="MSIP_Label_c8e5a7ee-c283-40b0-98eb-fa437df4c031_ContentBits">
    <vt:lpwstr>0</vt:lpwstr>
  </property>
</Properties>
</file>